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_sarq_prod\unidades\semag\CG-2015\Relatório CG2015_FINAL\APÊNDICES\"/>
    </mc:Choice>
  </mc:AlternateContent>
  <bookViews>
    <workbookView xWindow="0" yWindow="0" windowWidth="25200" windowHeight="11385" tabRatio="866" firstSheet="5" activeTab="6"/>
  </bookViews>
  <sheets>
    <sheet name="QUADRO 1 - PREVISÃO CONCLUSÃO" sheetId="18" r:id="rId1"/>
    <sheet name="QUADRO 2 - AÇÕES CONCLUIDAS" sheetId="17" r:id="rId2"/>
    <sheet name="QUADRO 3 - LOGÍSTICA" sheetId="5" r:id="rId3"/>
    <sheet name="QUADRO 4 - ENERGIA" sheetId="6" r:id="rId4"/>
    <sheet name="QUADRO 5 - SOCIAL E URBANO" sheetId="7" r:id="rId5"/>
    <sheet name="Exec Orç Anual do PAC" sheetId="20" r:id="rId6"/>
    <sheet name="Exec Orç PAC por Órgão Superior" sheetId="19" r:id="rId7"/>
  </sheets>
  <definedNames>
    <definedName name="_xlnm._FilterDatabase" localSheetId="0" hidden="1">'QUADRO 1 - PREVISÃO CONCLUSÃO'!$A$7:$I$45</definedName>
    <definedName name="_xlnm.Print_Area" localSheetId="0">'QUADRO 1 - PREVISÃO CONCLUSÃO'!$A$1:$G$45</definedName>
    <definedName name="_xlnm.Print_Area" localSheetId="1">'QUADRO 2 - AÇÕES CONCLUIDAS'!$A$1:$I$42</definedName>
    <definedName name="_xlnm.Print_Area" localSheetId="2">'QUADRO 3 - LOGÍSTICA'!$A$1:$G$70</definedName>
    <definedName name="_xlnm.Print_Area" localSheetId="3">'QUADRO 4 - ENERGIA'!$A$1:$G$52</definedName>
    <definedName name="_xlnm.Print_Area" localSheetId="4">'QUADRO 5 - SOCIAL E URBANO'!$A$1:$G$138</definedName>
  </definedNames>
  <calcPr calcId="152511"/>
</workbook>
</file>

<file path=xl/calcChain.xml><?xml version="1.0" encoding="utf-8"?>
<calcChain xmlns="http://schemas.openxmlformats.org/spreadsheetml/2006/main">
  <c r="G4" i="20" l="1"/>
  <c r="G5" i="20"/>
  <c r="G6" i="20"/>
  <c r="G7" i="20"/>
  <c r="G8" i="20"/>
  <c r="G9" i="20"/>
  <c r="G10" i="20"/>
  <c r="G11" i="20"/>
  <c r="G3" i="20"/>
  <c r="G40" i="18" l="1"/>
  <c r="G37" i="18"/>
  <c r="E40" i="18"/>
  <c r="F41" i="6" l="1"/>
  <c r="F97" i="7" l="1"/>
  <c r="F125" i="7"/>
  <c r="F131" i="7"/>
  <c r="F38" i="5"/>
  <c r="F23" i="5"/>
  <c r="I25" i="18" l="1"/>
  <c r="I26" i="18"/>
  <c r="I27" i="18"/>
  <c r="I28" i="18"/>
  <c r="I29" i="18"/>
  <c r="I30" i="18"/>
  <c r="I31" i="18"/>
  <c r="I32" i="18"/>
  <c r="I33" i="18"/>
  <c r="I34" i="18"/>
  <c r="I35" i="18"/>
  <c r="I36" i="18"/>
  <c r="I37" i="18"/>
  <c r="I38" i="18"/>
  <c r="I39" i="18"/>
  <c r="I40" i="18"/>
  <c r="I41" i="18"/>
  <c r="I42" i="18"/>
  <c r="I43" i="18"/>
  <c r="I24" i="18"/>
  <c r="I18" i="18"/>
  <c r="I19" i="18"/>
  <c r="I20" i="18"/>
  <c r="I21" i="18"/>
  <c r="I22" i="18"/>
  <c r="I17" i="18"/>
  <c r="I10" i="18"/>
  <c r="I11" i="18"/>
  <c r="I12" i="18"/>
  <c r="I13" i="18"/>
  <c r="I14" i="18"/>
  <c r="I15" i="18"/>
  <c r="I9" i="18"/>
  <c r="D23" i="18"/>
  <c r="E23" i="18"/>
  <c r="F23" i="18"/>
  <c r="G23" i="18"/>
  <c r="H23" i="18"/>
  <c r="D16" i="18"/>
  <c r="E16" i="18"/>
  <c r="F16" i="18"/>
  <c r="G16" i="18"/>
  <c r="H16" i="18"/>
  <c r="D8" i="18"/>
  <c r="E8" i="18"/>
  <c r="F8" i="18"/>
  <c r="G8" i="18"/>
  <c r="H8" i="18"/>
  <c r="I8" i="18" l="1"/>
  <c r="G44" i="18"/>
  <c r="E44" i="18"/>
  <c r="F44" i="18"/>
  <c r="H44" i="18"/>
  <c r="D44" i="18"/>
  <c r="I23" i="18"/>
  <c r="I16" i="18"/>
  <c r="I44" i="18" l="1"/>
  <c r="F10" i="7"/>
  <c r="F29" i="7"/>
  <c r="F8" i="7"/>
  <c r="F123" i="7"/>
  <c r="F83" i="7"/>
  <c r="F80" i="7"/>
  <c r="F65" i="7"/>
  <c r="F62" i="7"/>
  <c r="F60" i="7"/>
  <c r="F45" i="7"/>
  <c r="F43" i="7"/>
  <c r="F40" i="7"/>
  <c r="F34" i="7"/>
  <c r="F25" i="7"/>
  <c r="F31" i="7"/>
  <c r="F21" i="7"/>
  <c r="F66" i="5"/>
  <c r="F22" i="17" l="1"/>
  <c r="G22" i="17"/>
  <c r="H22" i="17"/>
  <c r="F16" i="17"/>
  <c r="G16" i="17"/>
  <c r="H16" i="17"/>
  <c r="I24" i="17"/>
  <c r="I25" i="17"/>
  <c r="I26" i="17"/>
  <c r="I27" i="17"/>
  <c r="I28" i="17"/>
  <c r="I29" i="17"/>
  <c r="I30" i="17"/>
  <c r="I31" i="17"/>
  <c r="I32" i="17"/>
  <c r="I33" i="17"/>
  <c r="I34" i="17"/>
  <c r="I35" i="17"/>
  <c r="I36" i="17"/>
  <c r="I37" i="17"/>
  <c r="I38" i="17"/>
  <c r="I39" i="17"/>
  <c r="I23" i="17"/>
  <c r="D22" i="17"/>
  <c r="E22" i="17"/>
  <c r="C22" i="17"/>
  <c r="I18" i="17"/>
  <c r="I19" i="17"/>
  <c r="I20" i="17"/>
  <c r="I21" i="17"/>
  <c r="I17" i="17"/>
  <c r="E16" i="17"/>
  <c r="D16" i="17"/>
  <c r="C16" i="17"/>
  <c r="I11" i="17"/>
  <c r="I12" i="17"/>
  <c r="I13" i="17"/>
  <c r="I14" i="17"/>
  <c r="I15" i="17"/>
  <c r="I10" i="17"/>
  <c r="D9" i="17"/>
  <c r="D40" i="17" s="1"/>
  <c r="E9" i="17"/>
  <c r="F9" i="17"/>
  <c r="G9" i="17"/>
  <c r="H9" i="17"/>
  <c r="C9" i="17"/>
  <c r="H40" i="17" l="1"/>
  <c r="G40" i="17"/>
  <c r="F40" i="17"/>
  <c r="C40" i="17"/>
  <c r="E40" i="17"/>
  <c r="I22" i="17"/>
  <c r="I16" i="17"/>
  <c r="I9" i="17"/>
  <c r="I40" i="17" l="1"/>
  <c r="F47" i="6"/>
  <c r="F38" i="6"/>
  <c r="F23" i="6"/>
  <c r="F20" i="6"/>
  <c r="F9" i="6"/>
  <c r="F49" i="6" l="1"/>
  <c r="F19" i="7" l="1"/>
  <c r="F136" i="7" s="1"/>
  <c r="F10" i="5" l="1"/>
  <c r="F58" i="5"/>
  <c r="F51" i="5"/>
  <c r="F18" i="5"/>
  <c r="F69" i="5" l="1"/>
</calcChain>
</file>

<file path=xl/sharedStrings.xml><?xml version="1.0" encoding="utf-8"?>
<sst xmlns="http://schemas.openxmlformats.org/spreadsheetml/2006/main" count="533" uniqueCount="306">
  <si>
    <t>Quadro 1</t>
  </si>
  <si>
    <t>Setor Privado</t>
  </si>
  <si>
    <t>Rodovias</t>
  </si>
  <si>
    <t>Ferrovia</t>
  </si>
  <si>
    <t>Porto</t>
  </si>
  <si>
    <t>Aeroporto</t>
  </si>
  <si>
    <t>Hidrovia</t>
  </si>
  <si>
    <t>Geração de Energia Elétrica</t>
  </si>
  <si>
    <t>Marinha Mercante</t>
  </si>
  <si>
    <t>Petróleo e Gás Natural</t>
  </si>
  <si>
    <t>Combustíveis Renováveis</t>
  </si>
  <si>
    <t>Financiamento SBPE</t>
  </si>
  <si>
    <t>Urbanização de Assentamentos Precários</t>
  </si>
  <si>
    <t>Recursos Hídricos</t>
  </si>
  <si>
    <t>Luz para Todos</t>
  </si>
  <si>
    <t>Saneamento</t>
  </si>
  <si>
    <t>UBS</t>
  </si>
  <si>
    <t>UPA</t>
  </si>
  <si>
    <t>Quadras Esportivas nas Escolas</t>
  </si>
  <si>
    <t>Total do PAC</t>
  </si>
  <si>
    <t>Fonte: Ministério do Planejamento, Orçamento e Gestão</t>
  </si>
  <si>
    <t>Tipo</t>
  </si>
  <si>
    <t>Quadro 2</t>
  </si>
  <si>
    <t>Total</t>
  </si>
  <si>
    <t>Transmissão de Energia Elétrica</t>
  </si>
  <si>
    <t>Mobilidade Urbana</t>
  </si>
  <si>
    <t>Pavimentação</t>
  </si>
  <si>
    <t>Quadro 3</t>
  </si>
  <si>
    <t>Tipo de Investimento</t>
  </si>
  <si>
    <t>Unidade de Medida</t>
  </si>
  <si>
    <t>Rodovia</t>
  </si>
  <si>
    <t>Estudos e Projetos</t>
  </si>
  <si>
    <t>-</t>
  </si>
  <si>
    <t>Dragagem e Derrocamento</t>
  </si>
  <si>
    <t>Acessos Terrestres</t>
  </si>
  <si>
    <t>Terminal de Passageiros</t>
  </si>
  <si>
    <t>Inteligência Logística</t>
  </si>
  <si>
    <t>Pátio</t>
  </si>
  <si>
    <t>Pista</t>
  </si>
  <si>
    <t>Terminal de Carga</t>
  </si>
  <si>
    <t>Torre de Controle</t>
  </si>
  <si>
    <t>Construção de Terminais Hidroviários</t>
  </si>
  <si>
    <t>Terminal</t>
  </si>
  <si>
    <t>Dragagem, Derrocamento e Sinalização</t>
  </si>
  <si>
    <t>Construção de Eclusas</t>
  </si>
  <si>
    <t>Total do Eixo</t>
  </si>
  <si>
    <t xml:space="preserve"> </t>
  </si>
  <si>
    <t>Estudo</t>
  </si>
  <si>
    <t>Intervenção</t>
  </si>
  <si>
    <t>Dragagem, Derrocamento e Obra em Ponte</t>
  </si>
  <si>
    <t>Quadro 4</t>
  </si>
  <si>
    <t>Unidade</t>
  </si>
  <si>
    <t>Campos e Plataformas</t>
  </si>
  <si>
    <t>Mil Barris por Dia</t>
  </si>
  <si>
    <t>Desenvolvimento da Produção</t>
  </si>
  <si>
    <t>Pesquisa Exploratória</t>
  </si>
  <si>
    <t>Amostra</t>
  </si>
  <si>
    <t>Ponto</t>
  </si>
  <si>
    <t>Exploração Pré e Pós-Sal</t>
  </si>
  <si>
    <t>Novas Refinarias e Petroquímica</t>
  </si>
  <si>
    <t>Refino - Modernização e Ampliação</t>
  </si>
  <si>
    <t>Navios e Sondas de Perfuração</t>
  </si>
  <si>
    <t>Navio</t>
  </si>
  <si>
    <t>MVA</t>
  </si>
  <si>
    <t>EVTE - EIA - RIMA - Aproveitamentos Hidrelétricos</t>
  </si>
  <si>
    <t>Inventário</t>
  </si>
  <si>
    <t>Geologia e Mineração</t>
  </si>
  <si>
    <t>Quadro 5</t>
  </si>
  <si>
    <t>Provisão Habitacional</t>
  </si>
  <si>
    <t>Urbanização - Estudos e projetos</t>
  </si>
  <si>
    <t>Urbanização</t>
  </si>
  <si>
    <t>Planos Locais de Habitação de Interesse Social</t>
  </si>
  <si>
    <t>Assistência Técnica</t>
  </si>
  <si>
    <t>Lotes Urbanizados</t>
  </si>
  <si>
    <t>Desenvolvimento Institucional</t>
  </si>
  <si>
    <t>Requalificação de Imóveis</t>
  </si>
  <si>
    <t>Famílias Beneficiadas</t>
  </si>
  <si>
    <t>Estudo e/ou Projeto</t>
  </si>
  <si>
    <t>Plano</t>
  </si>
  <si>
    <t>Financiamento ao Setor Público</t>
  </si>
  <si>
    <t>Contrapartida de Estados e Municípios</t>
  </si>
  <si>
    <t>Centro de Artes e Esportes Unificados</t>
  </si>
  <si>
    <t>Sistema</t>
  </si>
  <si>
    <t>Cidades Históricas</t>
  </si>
  <si>
    <t>Infraestrutura Turística</t>
  </si>
  <si>
    <t>Subeixo</t>
  </si>
  <si>
    <t>Prevenção em áreas de risco</t>
  </si>
  <si>
    <t>Creches e Pré Escolas</t>
  </si>
  <si>
    <t>Energia</t>
  </si>
  <si>
    <t>Urbanização de assentamentos precários</t>
  </si>
  <si>
    <t>TOTAL</t>
  </si>
  <si>
    <t>Financiamento ao Setor Privado</t>
  </si>
  <si>
    <t>OGU - OFSS</t>
  </si>
  <si>
    <t xml:space="preserve">Estatais </t>
  </si>
  <si>
    <t>Logística</t>
  </si>
  <si>
    <t xml:space="preserve"> AÇÕES CONCLUÍDAS DO PAC EM 31/12/2015</t>
  </si>
  <si>
    <t>CONSIDERA 2º BALANÇO DO PAC 2015-2018 - POR EIXO, TIPO, SUBTIPO E FONTE DE RECURSOS</t>
  </si>
  <si>
    <t>Defesa</t>
  </si>
  <si>
    <t>MCMV</t>
  </si>
  <si>
    <t>Olimpíadas</t>
  </si>
  <si>
    <t>Social e Urbano</t>
  </si>
  <si>
    <t>Em R$ (milhões)</t>
  </si>
  <si>
    <t>Original 
(1º Balanço do PAC 2015-2018)</t>
  </si>
  <si>
    <t>2º Balanço do PAC 2015-2018</t>
  </si>
  <si>
    <t>Alcance das Metas Físicas das ações concluídas até 31/12/2015</t>
  </si>
  <si>
    <t>Execução físico-financeira das ações concluídas do Eixo de Infraestrutura Logística</t>
  </si>
  <si>
    <t>CONSIDERA 2º BALANÇO DO PAC 2015-2018 - POR TIPO E SUBTIPO (ACUMULADA ATÉ 31/12/2015)</t>
  </si>
  <si>
    <t>Execução físico-financeira das ações concluídas do Eixo de Infraestrutura Energética</t>
  </si>
  <si>
    <t>Execução físico-financeira das ações concluídas do Eixo de Infraestrutura Social e Urbana</t>
  </si>
  <si>
    <t>Adequação - Rodovias</t>
  </si>
  <si>
    <t>Quilômetro</t>
  </si>
  <si>
    <t>Construção - Rodovias</t>
  </si>
  <si>
    <t>Projeto</t>
  </si>
  <si>
    <t>Duplicação</t>
  </si>
  <si>
    <t>Estudos e Projetos - Rodovias</t>
  </si>
  <si>
    <t>Adequação - Ferrovias</t>
  </si>
  <si>
    <t>Construção - Ferrovias</t>
  </si>
  <si>
    <t>Estudos e Projetos - Ferrovias</t>
  </si>
  <si>
    <t>Metro</t>
  </si>
  <si>
    <t>Construção, Ampliação e Recuperação de Berços, Cais</t>
  </si>
  <si>
    <t>Metro Quadrado</t>
  </si>
  <si>
    <t>Percentual</t>
  </si>
  <si>
    <t>Estudos e Projetos Dragagem</t>
  </si>
  <si>
    <t>Estudos e Projetos Obras</t>
  </si>
  <si>
    <t>CCI</t>
  </si>
  <si>
    <t>Estudos e Projetos - Aeroportos</t>
  </si>
  <si>
    <t>Pista e Pátio</t>
  </si>
  <si>
    <t>Corredor</t>
  </si>
  <si>
    <t>Metro Cúbico</t>
  </si>
  <si>
    <t>Estudos e Projetos - Hidrovias</t>
  </si>
  <si>
    <t>Blindado Guarani</t>
  </si>
  <si>
    <t>Desenvolvimento de Aeronave de Transporte Tático Militar (KC-X)</t>
  </si>
  <si>
    <t>Helicóptero HX-BR</t>
  </si>
  <si>
    <t>PROSUB</t>
  </si>
  <si>
    <t>Satélite Geoestacionário de Defesa e Comunicações Estratégicas</t>
  </si>
  <si>
    <t>Comunicações</t>
  </si>
  <si>
    <t>Comunicação por Cabo Submarino</t>
  </si>
  <si>
    <t>Comunicação por Satélite</t>
  </si>
  <si>
    <t>Estudo de Viabilidade</t>
  </si>
  <si>
    <t>Mega Watt</t>
  </si>
  <si>
    <t>Pequena Central Hidrelétrica</t>
  </si>
  <si>
    <t>Usina Eólica</t>
  </si>
  <si>
    <t>Usina Fotovoltaica</t>
  </si>
  <si>
    <t>Usina Termelétrica a Biomassa</t>
  </si>
  <si>
    <t>Usina Termelétrica a Carvão</t>
  </si>
  <si>
    <t>Usina Termelétrica a Gás Natural</t>
  </si>
  <si>
    <t>Empreendimento de Transmissão de Energia Elétrica</t>
  </si>
  <si>
    <t>Gás Natural</t>
  </si>
  <si>
    <t>km de dutos</t>
  </si>
  <si>
    <t>Mil Metros Cúbicos por Ano</t>
  </si>
  <si>
    <t>Milhões de Metros Cúbicos por dia</t>
  </si>
  <si>
    <t>Poço Estratigráfico</t>
  </si>
  <si>
    <t>Alcooduto e Poliduto</t>
  </si>
  <si>
    <t>Contratos</t>
  </si>
  <si>
    <t>Assistência técnica</t>
  </si>
  <si>
    <t>Unidade Habitacional</t>
  </si>
  <si>
    <t>Modelo 700m²</t>
  </si>
  <si>
    <t>Modelo 3000m²</t>
  </si>
  <si>
    <t>Modelo 7000m²</t>
  </si>
  <si>
    <t>Centro de Iniciação ao Esporte</t>
  </si>
  <si>
    <t>Modelo I</t>
  </si>
  <si>
    <t>Modelo II</t>
  </si>
  <si>
    <t>Modelo III</t>
  </si>
  <si>
    <t>Cidades Digitais</t>
  </si>
  <si>
    <t>Obras em espaços públicos</t>
  </si>
  <si>
    <t>Obras em imóveis de uso público</t>
  </si>
  <si>
    <t>Projeto 1 Convencional</t>
  </si>
  <si>
    <t>Projeto 2 Convencional</t>
  </si>
  <si>
    <t>Tipo A</t>
  </si>
  <si>
    <t>Tipo B</t>
  </si>
  <si>
    <t>Tipo C</t>
  </si>
  <si>
    <t>Infraestrutura Turistica</t>
  </si>
  <si>
    <t>Ligação</t>
  </si>
  <si>
    <t>BRT</t>
  </si>
  <si>
    <t>Corredor e Terminal</t>
  </si>
  <si>
    <t>Estações</t>
  </si>
  <si>
    <t>Metrô</t>
  </si>
  <si>
    <t>Monotrilho</t>
  </si>
  <si>
    <t>OAE-Obra de Arte Especial</t>
  </si>
  <si>
    <t>Sistema de Monitoramento</t>
  </si>
  <si>
    <t>Trem Urbano</t>
  </si>
  <si>
    <t>Via Urbana</t>
  </si>
  <si>
    <t>VLT</t>
  </si>
  <si>
    <t>Centro olímpico e para-olímpico</t>
  </si>
  <si>
    <t>Pavimentação - 1a. seleção</t>
  </si>
  <si>
    <t>Pavimentação - 2a. seleção</t>
  </si>
  <si>
    <t>Contenção de Cheias</t>
  </si>
  <si>
    <t>Metro de Orla Recuperada</t>
  </si>
  <si>
    <t>Contenção de Cheias - Projetos</t>
  </si>
  <si>
    <t>Plano Diretor</t>
  </si>
  <si>
    <t>Estudos e Projetos - Prevenção em áreas de risco</t>
  </si>
  <si>
    <t>Manejo de Águas Pluviais</t>
  </si>
  <si>
    <t>Obras de Contenção de Encostas</t>
  </si>
  <si>
    <t>Plano de Redução de Riscos em Encostas</t>
  </si>
  <si>
    <t>Projeto para Estabilização de Encostas</t>
  </si>
  <si>
    <t>Remoção de Moradias</t>
  </si>
  <si>
    <t>Saneamento Integrado</t>
  </si>
  <si>
    <t>Cobertura de Quadra</t>
  </si>
  <si>
    <t>Construção de Quadra</t>
  </si>
  <si>
    <t>Quadra</t>
  </si>
  <si>
    <t>Água para Todos</t>
  </si>
  <si>
    <t>Drenagem</t>
  </si>
  <si>
    <t>Estudos e Projetos - Recursos Hidricos</t>
  </si>
  <si>
    <t>Infraestrutura de Abastecimento</t>
  </si>
  <si>
    <t>Integração de Bacias</t>
  </si>
  <si>
    <t>Irrigação</t>
  </si>
  <si>
    <t>Hectare</t>
  </si>
  <si>
    <t>Revitalização de Bacias</t>
  </si>
  <si>
    <t>Diagnóstico</t>
  </si>
  <si>
    <t>Sanaemento</t>
  </si>
  <si>
    <t>Abastecimento de Água</t>
  </si>
  <si>
    <t>Água na Escola</t>
  </si>
  <si>
    <t>Escola Beneficiada</t>
  </si>
  <si>
    <t>Apoio a Catadores</t>
  </si>
  <si>
    <t>Elaboração de Projetos</t>
  </si>
  <si>
    <t>Esgotamento Sanitário</t>
  </si>
  <si>
    <t>Implantação de Cisternas para Retenção e Reservação de Sistema de Abastecimento de Águas Pluviais</t>
  </si>
  <si>
    <t>Implantação dos Sistemas Simplificados de Abastecimento de Água</t>
  </si>
  <si>
    <t>População Beneficiada</t>
  </si>
  <si>
    <t>Manejo de Resíduos Sólidos</t>
  </si>
  <si>
    <t>Melhorias habitacionais para combate à doença de Chagas</t>
  </si>
  <si>
    <t>Melhorias Sanitárias Domiciliares</t>
  </si>
  <si>
    <t>Perfuração de Poços</t>
  </si>
  <si>
    <t>Comunidade Beneficiada</t>
  </si>
  <si>
    <t>Qualidade da Água</t>
  </si>
  <si>
    <t>Laboratório Apoiado</t>
  </si>
  <si>
    <t>Redução e Controle de Perdas</t>
  </si>
  <si>
    <t>Resíduos Sólidos</t>
  </si>
  <si>
    <t>Saneamento em Áreas Indígenas</t>
  </si>
  <si>
    <t>Saneamento em Áreas Quilombolas</t>
  </si>
  <si>
    <t>Saneamento em Assentamentos Rurais - INCRA</t>
  </si>
  <si>
    <t>Saneamento Rural</t>
  </si>
  <si>
    <t>SUFRAMA</t>
  </si>
  <si>
    <t>Ampliação - UBS</t>
  </si>
  <si>
    <t>Unidade Básica de Saúde</t>
  </si>
  <si>
    <t>UBS I</t>
  </si>
  <si>
    <t>UBS II</t>
  </si>
  <si>
    <t>UBS III</t>
  </si>
  <si>
    <t>UBS IV</t>
  </si>
  <si>
    <t>Ampliação - UPA</t>
  </si>
  <si>
    <t>Unidade de Pronto Atendimento</t>
  </si>
  <si>
    <t>UPA I</t>
  </si>
  <si>
    <t>UPA II</t>
  </si>
  <si>
    <t>UPA III</t>
  </si>
  <si>
    <t>Total Logística</t>
  </si>
  <si>
    <t>Total Energia</t>
  </si>
  <si>
    <t>Total Social e Urbano</t>
  </si>
  <si>
    <t>Geologia e Mineração - Cprm</t>
  </si>
  <si>
    <t>Casa da Mulher Brasileira</t>
  </si>
  <si>
    <t>Execução Financeira das concluídas até 31/12/2015
(R$ milhões)</t>
  </si>
  <si>
    <t>Municípios</t>
  </si>
  <si>
    <t>Original 
1º Balanço do PAC 2015-2018</t>
  </si>
  <si>
    <t>Meta Física até 2018*</t>
  </si>
  <si>
    <t>* Cálculos elaborados a partir de informações coletadas dos Ministérios executores do PAC.</t>
  </si>
  <si>
    <t>PAC 2015-2018 - INFORMAÇÕES GLOBAIS</t>
  </si>
  <si>
    <t>Mapeamento Geológico-Geotécnico de Municípios - Riscos Geológicos</t>
  </si>
  <si>
    <t>Informações de Alerta de Cheias e Inundações</t>
  </si>
  <si>
    <t>Avaliação dos Recursos Minerais do Brasil - Reavaliação do Patrimônio Mineral da CPRM</t>
  </si>
  <si>
    <t>Avaliação dos Recursos Minerais do Brasil - Projetos Temáticos Estratégicos</t>
  </si>
  <si>
    <t>Avaliação dos Recursos Minerais do Brasil - Definição de Blocos para Licitação nas Províncias Minerais Brasileiras</t>
  </si>
  <si>
    <t>Usina Hidrelétrica**</t>
  </si>
  <si>
    <t>** A meta e alcance de geração de energia, em MW, incluem o acréscimo de unidades geradoras aos empreendimentos que já se encontram em operação, por exemplo: as hidrelétricas de Jirau e Santo Antônio.</t>
  </si>
  <si>
    <t>Estudos e Projetos contínuos</t>
  </si>
  <si>
    <t>PREVISÃO DE INVESTIMENTOS DAS AÇÕES COM PREVISÃO DE CONCLUSÃO ATÉ 2018 - 2º BALANÇO DO PAC 2015-2018</t>
  </si>
  <si>
    <t>Aquisição de Blindados, Mísseis e Caminhões Diversos***</t>
  </si>
  <si>
    <t>Aquisição de Viaturas Diversas***</t>
  </si>
  <si>
    <t>*** Não há meta física para estes tipos pois os valores de referem a empreendimentos fisicamente concluídos em 2014, mas com execução financeira remanescente em 2015.</t>
  </si>
  <si>
    <t>*** Incluídas as tipologias "Projeto 1 e 2 - Convencional", que representam reformulações alternativas aos tipos B e C com terrenos de dimensões iguais ou até mesmo inferiores, mas capacidade de atendimento quantitativa 56% maior.</t>
  </si>
  <si>
    <t>** Meta será revista no próximo balanço em decorrência do lançamento da nova fase do programa em 30/03/2016.</t>
  </si>
  <si>
    <t>Creches e Pré Escolas***</t>
  </si>
  <si>
    <t>MCMV**</t>
  </si>
  <si>
    <t>Manutenção e Sinalização**</t>
  </si>
  <si>
    <t>** Meta anual, refere-se ao total de km contratados para manutenção. O valor executado de manutenção contempla também o de sinalização.</t>
  </si>
  <si>
    <t>Órgão Superior</t>
  </si>
  <si>
    <t>Execução (OFSS + Restos a Pagar não Processados Liquidados)</t>
  </si>
  <si>
    <t>Min. das Cidades</t>
  </si>
  <si>
    <t>Min. dos Transportes</t>
  </si>
  <si>
    <t>Min. da Integração Nacional</t>
  </si>
  <si>
    <t>Min. da Defesa</t>
  </si>
  <si>
    <t>Min. da Educação</t>
  </si>
  <si>
    <t>Presidência da República</t>
  </si>
  <si>
    <t>Min. da Saúde</t>
  </si>
  <si>
    <t>Min. do Desenv. Agrário</t>
  </si>
  <si>
    <t>Ministério do Esporte</t>
  </si>
  <si>
    <t>Min. do Desenvolvimento Social e Combate à Fome</t>
  </si>
  <si>
    <t>Min. do Planejamento</t>
  </si>
  <si>
    <t>Min. de Minas e Energia</t>
  </si>
  <si>
    <t>Min. da Fazenda</t>
  </si>
  <si>
    <t>Min. da Cultura</t>
  </si>
  <si>
    <t>Ministério da Agricultura Pecuária e abastecimento</t>
  </si>
  <si>
    <t>Comando da Aeronáutica</t>
  </si>
  <si>
    <t>Min. do Turismo</t>
  </si>
  <si>
    <t>Ministério das Comunicações</t>
  </si>
  <si>
    <t>Min. da Ciência e Tecnologia</t>
  </si>
  <si>
    <t>Min. do Meio Ambiente</t>
  </si>
  <si>
    <t>Ministério da Justiça</t>
  </si>
  <si>
    <t>Total %</t>
  </si>
  <si>
    <t>Fontes: Siafi e Tesouro Gerencial.</t>
  </si>
  <si>
    <t>R$ milhões</t>
  </si>
  <si>
    <t>(%)</t>
  </si>
  <si>
    <t xml:space="preserve">Exercício </t>
  </si>
  <si>
    <t>Empenho Orçamento Anual</t>
  </si>
  <si>
    <t>Execução Orçamento Anual   Inscrição RPNP                                           (R$ bilhões)</t>
  </si>
  <si>
    <t>Execução do Orçamento Anual do PAC</t>
  </si>
  <si>
    <t xml:space="preserve">Liquidação Orçamento Anual          (R$ bilhões) </t>
  </si>
  <si>
    <t>Execução Orçamentária do PAC por Órgão Superior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</si>
</sst>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(* #,##0.00_);_(* \(#,##0.00\);_(* &quot;-&quot;??_);_(@_)"/>
    <numFmt numFmtId="165" formatCode="_(* #,##0_);_(* \(#,##0\);_(* &quot;-&quot;??_);_(@_)"/>
    <numFmt numFmtId="166" formatCode="_(* #,##0.0_);_(* \(#,##0.0\);_(* &quot;-&quot;??_);_(@_)"/>
    <numFmt numFmtId="167" formatCode="0.0%"/>
    <numFmt numFmtId="168" formatCode="0.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b/>
      <sz val="9"/>
      <color theme="1"/>
      <name val="Times New Roman"/>
      <family val="1"/>
    </font>
    <font>
      <sz val="7.5"/>
      <color theme="1"/>
      <name val="Times New Roman"/>
      <family val="1"/>
    </font>
    <font>
      <b/>
      <sz val="11"/>
      <color theme="1"/>
      <name val="Calibri"/>
      <family val="2"/>
      <scheme val="minor"/>
    </font>
    <font>
      <b/>
      <sz val="7.5"/>
      <color theme="1"/>
      <name val="Times New Roman"/>
      <family val="1"/>
    </font>
    <font>
      <sz val="8"/>
      <color rgb="FF000000"/>
      <name val="Tahoma"/>
      <family val="2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theme="0" tint="-0.14999847407452621"/>
        <bgColor indexed="8"/>
      </patternFill>
    </fill>
    <fill>
      <patternFill patternType="solid">
        <fgColor rgb="FFFFFFFF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otted">
        <color auto="1"/>
      </top>
      <bottom style="dotted">
        <color auto="1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8" fillId="0" borderId="0"/>
    <xf numFmtId="164" fontId="10" fillId="0" borderId="0" applyFont="0" applyFill="0" applyBorder="0" applyAlignment="0" applyProtection="0"/>
    <xf numFmtId="0" fontId="10" fillId="0" borderId="0"/>
    <xf numFmtId="9" fontId="1" fillId="0" borderId="0" applyFont="0" applyFill="0" applyBorder="0" applyAlignment="0" applyProtection="0"/>
  </cellStyleXfs>
  <cellXfs count="223">
    <xf numFmtId="0" fontId="0" fillId="0" borderId="0" xfId="0"/>
    <xf numFmtId="0" fontId="4" fillId="0" borderId="0" xfId="0" applyFont="1"/>
    <xf numFmtId="165" fontId="4" fillId="2" borderId="4" xfId="1" applyNumberFormat="1" applyFont="1" applyFill="1" applyBorder="1" applyAlignment="1">
      <alignment horizontal="right" vertical="center" wrapText="1"/>
    </xf>
    <xf numFmtId="0" fontId="2" fillId="0" borderId="0" xfId="0" applyFont="1" applyBorder="1" applyAlignment="1">
      <alignment horizontal="center"/>
    </xf>
    <xf numFmtId="165" fontId="2" fillId="0" borderId="7" xfId="1" applyNumberFormat="1" applyFont="1" applyFill="1" applyBorder="1" applyAlignment="1">
      <alignment horizontal="center" vertical="center" wrapText="1"/>
    </xf>
    <xf numFmtId="165" fontId="2" fillId="2" borderId="7" xfId="1" applyNumberFormat="1" applyFont="1" applyFill="1" applyBorder="1" applyAlignment="1">
      <alignment horizontal="center" vertical="center" wrapText="1"/>
    </xf>
    <xf numFmtId="166" fontId="4" fillId="2" borderId="4" xfId="1" applyNumberFormat="1" applyFont="1" applyFill="1" applyBorder="1" applyAlignment="1">
      <alignment horizontal="right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165" fontId="3" fillId="0" borderId="0" xfId="1" applyNumberFormat="1" applyFont="1" applyAlignment="1">
      <alignment vertical="center" wrapText="1"/>
    </xf>
    <xf numFmtId="166" fontId="3" fillId="0" borderId="0" xfId="1" applyNumberFormat="1" applyFont="1" applyAlignment="1">
      <alignment vertical="center" wrapText="1"/>
    </xf>
    <xf numFmtId="0" fontId="2" fillId="5" borderId="1" xfId="0" applyFont="1" applyFill="1" applyBorder="1" applyAlignment="1">
      <alignment vertical="center" wrapText="1"/>
    </xf>
    <xf numFmtId="4" fontId="2" fillId="5" borderId="4" xfId="0" applyNumberFormat="1" applyFont="1" applyFill="1" applyBorder="1" applyAlignment="1">
      <alignment horizontal="center" vertical="center" wrapText="1"/>
    </xf>
    <xf numFmtId="165" fontId="2" fillId="5" borderId="4" xfId="1" applyNumberFormat="1" applyFont="1" applyFill="1" applyBorder="1" applyAlignment="1">
      <alignment horizontal="right" vertical="center" wrapText="1"/>
    </xf>
    <xf numFmtId="166" fontId="2" fillId="5" borderId="4" xfId="1" applyNumberFormat="1" applyFont="1" applyFill="1" applyBorder="1" applyAlignment="1">
      <alignment horizontal="right" vertical="center" wrapText="1"/>
    </xf>
    <xf numFmtId="0" fontId="0" fillId="0" borderId="0" xfId="0" applyAlignment="1">
      <alignment vertical="center" wrapText="1"/>
    </xf>
    <xf numFmtId="166" fontId="3" fillId="2" borderId="7" xfId="1" applyNumberFormat="1" applyFont="1" applyFill="1" applyBorder="1" applyAlignment="1">
      <alignment vertical="center" wrapText="1"/>
    </xf>
    <xf numFmtId="166" fontId="2" fillId="5" borderId="4" xfId="1" applyNumberFormat="1" applyFont="1" applyFill="1" applyBorder="1" applyAlignment="1">
      <alignment vertical="center" wrapText="1"/>
    </xf>
    <xf numFmtId="0" fontId="0" fillId="0" borderId="0" xfId="0" applyFill="1" applyAlignment="1">
      <alignment vertical="center" wrapText="1"/>
    </xf>
    <xf numFmtId="165" fontId="3" fillId="2" borderId="4" xfId="1" applyNumberFormat="1" applyFont="1" applyFill="1" applyBorder="1" applyAlignment="1">
      <alignment vertical="center" wrapText="1"/>
    </xf>
    <xf numFmtId="165" fontId="3" fillId="2" borderId="4" xfId="1" applyNumberFormat="1" applyFont="1" applyFill="1" applyBorder="1" applyAlignment="1">
      <alignment horizontal="right" vertical="center" wrapText="1"/>
    </xf>
    <xf numFmtId="166" fontId="3" fillId="2" borderId="4" xfId="1" applyNumberFormat="1" applyFont="1" applyFill="1" applyBorder="1" applyAlignment="1">
      <alignment horizontal="right" vertical="center" wrapText="1"/>
    </xf>
    <xf numFmtId="165" fontId="4" fillId="2" borderId="4" xfId="1" applyNumberFormat="1" applyFont="1" applyFill="1" applyBorder="1" applyAlignment="1">
      <alignment vertical="center" wrapText="1"/>
    </xf>
    <xf numFmtId="165" fontId="5" fillId="2" borderId="4" xfId="1" applyNumberFormat="1" applyFont="1" applyFill="1" applyBorder="1" applyAlignment="1">
      <alignment horizontal="right" vertical="center" wrapText="1"/>
    </xf>
    <xf numFmtId="166" fontId="5" fillId="2" borderId="4" xfId="1" applyNumberFormat="1" applyFont="1" applyFill="1" applyBorder="1" applyAlignment="1">
      <alignment horizontal="right" vertical="center" wrapText="1"/>
    </xf>
    <xf numFmtId="0" fontId="2" fillId="5" borderId="4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4" fontId="6" fillId="5" borderId="4" xfId="0" applyNumberFormat="1" applyFont="1" applyFill="1" applyBorder="1" applyAlignment="1">
      <alignment horizontal="center" vertical="center" wrapText="1"/>
    </xf>
    <xf numFmtId="165" fontId="2" fillId="5" borderId="4" xfId="1" applyNumberFormat="1" applyFont="1" applyFill="1" applyBorder="1" applyAlignment="1">
      <alignment horizontal="center" vertical="center" wrapText="1"/>
    </xf>
    <xf numFmtId="166" fontId="2" fillId="5" borderId="4" xfId="1" applyNumberFormat="1" applyFont="1" applyFill="1" applyBorder="1" applyAlignment="1">
      <alignment horizontal="center" vertical="center" wrapText="1"/>
    </xf>
    <xf numFmtId="165" fontId="0" fillId="0" borderId="0" xfId="1" applyNumberFormat="1" applyFont="1" applyAlignment="1">
      <alignment vertical="center" wrapText="1"/>
    </xf>
    <xf numFmtId="166" fontId="0" fillId="0" borderId="0" xfId="1" applyNumberFormat="1" applyFont="1" applyAlignment="1">
      <alignment vertical="center" wrapText="1"/>
    </xf>
    <xf numFmtId="0" fontId="0" fillId="0" borderId="0" xfId="0" applyAlignment="1">
      <alignment horizontal="center" vertical="center" wrapText="1"/>
    </xf>
    <xf numFmtId="166" fontId="2" fillId="5" borderId="6" xfId="1" applyNumberFormat="1" applyFont="1" applyFill="1" applyBorder="1" applyAlignment="1">
      <alignment vertical="center" wrapText="1"/>
    </xf>
    <xf numFmtId="166" fontId="7" fillId="5" borderId="4" xfId="1" applyNumberFormat="1" applyFont="1" applyFill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166" fontId="2" fillId="0" borderId="0" xfId="1" applyNumberFormat="1" applyFont="1" applyAlignment="1">
      <alignment horizontal="center" vertical="center" wrapText="1"/>
    </xf>
    <xf numFmtId="0" fontId="2" fillId="4" borderId="4" xfId="0" applyFont="1" applyFill="1" applyBorder="1" applyAlignment="1">
      <alignment vertical="center" wrapText="1"/>
    </xf>
    <xf numFmtId="0" fontId="3" fillId="0" borderId="0" xfId="0" applyFont="1" applyFill="1" applyAlignment="1">
      <alignment vertical="center" wrapText="1"/>
    </xf>
    <xf numFmtId="165" fontId="3" fillId="4" borderId="4" xfId="1" applyNumberFormat="1" applyFont="1" applyFill="1" applyBorder="1" applyAlignment="1">
      <alignment horizontal="right" vertical="center" wrapText="1"/>
    </xf>
    <xf numFmtId="166" fontId="2" fillId="4" borderId="4" xfId="1" applyNumberFormat="1" applyFont="1" applyFill="1" applyBorder="1" applyAlignment="1">
      <alignment horizontal="right" vertical="center" wrapText="1"/>
    </xf>
    <xf numFmtId="165" fontId="3" fillId="2" borderId="0" xfId="1" applyNumberFormat="1" applyFont="1" applyFill="1" applyBorder="1" applyAlignment="1">
      <alignment horizontal="right" vertical="center" wrapText="1"/>
    </xf>
    <xf numFmtId="166" fontId="3" fillId="2" borderId="0" xfId="1" applyNumberFormat="1" applyFont="1" applyFill="1" applyBorder="1" applyAlignment="1">
      <alignment horizontal="right" vertical="center" wrapText="1"/>
    </xf>
    <xf numFmtId="165" fontId="6" fillId="2" borderId="0" xfId="1" applyNumberFormat="1" applyFont="1" applyFill="1" applyBorder="1" applyAlignment="1">
      <alignment horizontal="center" vertical="center" wrapText="1"/>
    </xf>
    <xf numFmtId="166" fontId="6" fillId="2" borderId="0" xfId="1" applyNumberFormat="1" applyFont="1" applyFill="1" applyBorder="1" applyAlignment="1">
      <alignment vertical="center" wrapText="1"/>
    </xf>
    <xf numFmtId="166" fontId="0" fillId="2" borderId="0" xfId="1" applyNumberFormat="1" applyFont="1" applyFill="1" applyBorder="1" applyAlignment="1">
      <alignment horizontal="right" vertical="center" wrapText="1"/>
    </xf>
    <xf numFmtId="166" fontId="0" fillId="0" borderId="0" xfId="1" applyNumberFormat="1" applyFont="1" applyBorder="1" applyAlignment="1">
      <alignment horizontal="right" vertical="center" wrapText="1"/>
    </xf>
    <xf numFmtId="166" fontId="0" fillId="0" borderId="0" xfId="1" applyNumberFormat="1" applyFont="1" applyFill="1" applyBorder="1" applyAlignment="1">
      <alignment horizontal="right" vertical="center" wrapText="1"/>
    </xf>
    <xf numFmtId="165" fontId="2" fillId="0" borderId="0" xfId="1" applyNumberFormat="1" applyFont="1" applyAlignment="1">
      <alignment horizontal="center" vertical="center" wrapText="1"/>
    </xf>
    <xf numFmtId="165" fontId="3" fillId="0" borderId="0" xfId="1" applyNumberFormat="1" applyFont="1" applyBorder="1" applyAlignment="1">
      <alignment vertical="center" wrapText="1"/>
    </xf>
    <xf numFmtId="165" fontId="2" fillId="5" borderId="6" xfId="1" applyNumberFormat="1" applyFont="1" applyFill="1" applyBorder="1" applyAlignment="1">
      <alignment vertical="center" wrapText="1"/>
    </xf>
    <xf numFmtId="165" fontId="7" fillId="5" borderId="4" xfId="1" applyNumberFormat="1" applyFont="1" applyFill="1" applyBorder="1" applyAlignment="1">
      <alignment vertical="center" wrapText="1"/>
    </xf>
    <xf numFmtId="165" fontId="0" fillId="0" borderId="0" xfId="1" applyNumberFormat="1" applyFont="1" applyBorder="1" applyAlignment="1">
      <alignment vertical="center" wrapText="1"/>
    </xf>
    <xf numFmtId="165" fontId="3" fillId="2" borderId="0" xfId="1" applyNumberFormat="1" applyFont="1" applyFill="1" applyBorder="1" applyAlignment="1">
      <alignment vertical="center" wrapText="1"/>
    </xf>
    <xf numFmtId="166" fontId="2" fillId="0" borderId="0" xfId="1" applyNumberFormat="1" applyFont="1" applyBorder="1" applyAlignment="1">
      <alignment horizontal="center"/>
    </xf>
    <xf numFmtId="165" fontId="2" fillId="0" borderId="0" xfId="1" applyNumberFormat="1" applyFont="1" applyBorder="1" applyAlignment="1">
      <alignment horizontal="center" vertical="center" wrapText="1"/>
    </xf>
    <xf numFmtId="165" fontId="3" fillId="0" borderId="0" xfId="1" applyNumberFormat="1" applyFont="1" applyBorder="1" applyAlignment="1">
      <alignment horizontal="center" vertical="center" wrapText="1"/>
    </xf>
    <xf numFmtId="0" fontId="0" fillId="0" borderId="0" xfId="0" applyFill="1" applyBorder="1" applyAlignment="1">
      <alignment vertical="center" wrapText="1"/>
    </xf>
    <xf numFmtId="165" fontId="0" fillId="0" borderId="0" xfId="0" applyNumberFormat="1" applyFill="1" applyBorder="1" applyAlignment="1">
      <alignment vertical="center" wrapText="1"/>
    </xf>
    <xf numFmtId="165" fontId="9" fillId="5" borderId="4" xfId="1" applyNumberFormat="1" applyFont="1" applyFill="1" applyBorder="1" applyAlignment="1">
      <alignment horizontal="right" vertical="center" wrapText="1"/>
    </xf>
    <xf numFmtId="164" fontId="0" fillId="0" borderId="0" xfId="0" applyNumberFormat="1" applyFill="1" applyBorder="1" applyAlignment="1">
      <alignment vertical="center" wrapText="1"/>
    </xf>
    <xf numFmtId="164" fontId="0" fillId="0" borderId="0" xfId="0" applyNumberFormat="1" applyAlignment="1">
      <alignment vertical="center" wrapText="1"/>
    </xf>
    <xf numFmtId="165" fontId="6" fillId="5" borderId="4" xfId="1" applyNumberFormat="1" applyFont="1" applyFill="1" applyBorder="1" applyAlignment="1">
      <alignment horizontal="center" vertical="center" wrapText="1"/>
    </xf>
    <xf numFmtId="165" fontId="0" fillId="0" borderId="0" xfId="1" applyNumberFormat="1" applyFont="1" applyAlignment="1">
      <alignment horizontal="right" vertical="center" wrapText="1"/>
    </xf>
    <xf numFmtId="166" fontId="2" fillId="0" borderId="0" xfId="1" applyNumberFormat="1" applyFont="1" applyBorder="1" applyAlignment="1">
      <alignment horizontal="center" vertical="center" wrapText="1"/>
    </xf>
    <xf numFmtId="166" fontId="6" fillId="5" borderId="4" xfId="1" applyNumberFormat="1" applyFont="1" applyFill="1" applyBorder="1" applyAlignment="1">
      <alignment vertical="center" wrapText="1"/>
    </xf>
    <xf numFmtId="166" fontId="11" fillId="0" borderId="0" xfId="1" applyNumberFormat="1" applyFont="1" applyAlignment="1">
      <alignment horizontal="right" vertical="center" wrapText="1"/>
    </xf>
    <xf numFmtId="0" fontId="2" fillId="0" borderId="0" xfId="0" applyFont="1" applyAlignment="1"/>
    <xf numFmtId="0" fontId="2" fillId="0" borderId="13" xfId="0" applyFont="1" applyBorder="1" applyAlignment="1">
      <alignment horizontal="center"/>
    </xf>
    <xf numFmtId="0" fontId="9" fillId="7" borderId="11" xfId="0" applyFont="1" applyFill="1" applyBorder="1" applyAlignment="1" applyProtection="1">
      <alignment horizontal="center" vertical="center" wrapText="1"/>
    </xf>
    <xf numFmtId="0" fontId="3" fillId="0" borderId="0" xfId="0" applyFont="1" applyFill="1" applyAlignment="1" applyProtection="1">
      <alignment wrapText="1"/>
    </xf>
    <xf numFmtId="0" fontId="9" fillId="8" borderId="4" xfId="0" applyFont="1" applyFill="1" applyBorder="1" applyAlignment="1" applyProtection="1">
      <alignment horizontal="center" vertical="center" wrapText="1"/>
    </xf>
    <xf numFmtId="4" fontId="3" fillId="7" borderId="16" xfId="0" applyNumberFormat="1" applyFont="1" applyFill="1" applyBorder="1" applyAlignment="1" applyProtection="1">
      <alignment vertical="top" wrapText="1"/>
    </xf>
    <xf numFmtId="0" fontId="3" fillId="2" borderId="0" xfId="0" applyFont="1" applyFill="1" applyAlignment="1" applyProtection="1">
      <alignment wrapText="1"/>
    </xf>
    <xf numFmtId="4" fontId="3" fillId="7" borderId="10" xfId="0" applyNumberFormat="1" applyFont="1" applyFill="1" applyBorder="1" applyAlignment="1" applyProtection="1">
      <alignment vertical="top" wrapText="1"/>
    </xf>
    <xf numFmtId="4" fontId="3" fillId="7" borderId="19" xfId="0" applyNumberFormat="1" applyFont="1" applyFill="1" applyBorder="1" applyAlignment="1" applyProtection="1">
      <alignment vertical="top" wrapText="1"/>
    </xf>
    <xf numFmtId="4" fontId="3" fillId="7" borderId="20" xfId="0" applyNumberFormat="1" applyFont="1" applyFill="1" applyBorder="1" applyAlignment="1" applyProtection="1">
      <alignment vertical="top" wrapText="1"/>
    </xf>
    <xf numFmtId="0" fontId="9" fillId="8" borderId="8" xfId="0" applyFont="1" applyFill="1" applyBorder="1" applyAlignment="1" applyProtection="1">
      <alignment vertical="center" wrapText="1"/>
    </xf>
    <xf numFmtId="4" fontId="3" fillId="0" borderId="0" xfId="0" applyNumberFormat="1" applyFont="1" applyFill="1" applyAlignment="1" applyProtection="1">
      <alignment wrapText="1"/>
    </xf>
    <xf numFmtId="166" fontId="2" fillId="0" borderId="0" xfId="1" applyNumberFormat="1" applyFont="1" applyAlignment="1"/>
    <xf numFmtId="166" fontId="2" fillId="0" borderId="13" xfId="1" applyNumberFormat="1" applyFont="1" applyBorder="1" applyAlignment="1">
      <alignment horizontal="center"/>
    </xf>
    <xf numFmtId="166" fontId="4" fillId="0" borderId="0" xfId="1" applyNumberFormat="1" applyFont="1"/>
    <xf numFmtId="166" fontId="2" fillId="0" borderId="0" xfId="1" applyNumberFormat="1" applyFont="1" applyFill="1" applyAlignment="1" applyProtection="1">
      <alignment horizontal="right" wrapText="1"/>
    </xf>
    <xf numFmtId="166" fontId="9" fillId="7" borderId="11" xfId="1" applyNumberFormat="1" applyFont="1" applyFill="1" applyBorder="1" applyAlignment="1" applyProtection="1">
      <alignment horizontal="center" vertical="center" wrapText="1"/>
    </xf>
    <xf numFmtId="166" fontId="9" fillId="7" borderId="12" xfId="1" applyNumberFormat="1" applyFont="1" applyFill="1" applyBorder="1" applyAlignment="1" applyProtection="1">
      <alignment horizontal="center" vertical="center" wrapText="1"/>
    </xf>
    <xf numFmtId="166" fontId="9" fillId="7" borderId="3" xfId="1" applyNumberFormat="1" applyFont="1" applyFill="1" applyBorder="1" applyAlignment="1" applyProtection="1">
      <alignment horizontal="center" vertical="center" wrapText="1"/>
    </xf>
    <xf numFmtId="166" fontId="9" fillId="7" borderId="14" xfId="1" applyNumberFormat="1" applyFont="1" applyFill="1" applyBorder="1" applyAlignment="1" applyProtection="1">
      <alignment horizontal="center" vertical="center" wrapText="1"/>
    </xf>
    <xf numFmtId="166" fontId="9" fillId="8" borderId="4" xfId="1" applyNumberFormat="1" applyFont="1" applyFill="1" applyBorder="1" applyAlignment="1" applyProtection="1">
      <alignment horizontal="center" vertical="center" wrapText="1"/>
    </xf>
    <xf numFmtId="166" fontId="5" fillId="7" borderId="4" xfId="1" applyNumberFormat="1" applyFont="1" applyFill="1" applyBorder="1" applyAlignment="1" applyProtection="1">
      <alignment horizontal="center" vertical="center" wrapText="1"/>
    </xf>
    <xf numFmtId="166" fontId="3" fillId="0" borderId="0" xfId="1" applyNumberFormat="1" applyFont="1" applyFill="1" applyAlignment="1" applyProtection="1">
      <alignment wrapText="1"/>
    </xf>
    <xf numFmtId="166" fontId="3" fillId="6" borderId="0" xfId="1" applyNumberFormat="1" applyFont="1" applyFill="1" applyAlignment="1" applyProtection="1">
      <alignment wrapText="1"/>
    </xf>
    <xf numFmtId="0" fontId="9" fillId="7" borderId="4" xfId="0" applyFont="1" applyFill="1" applyBorder="1" applyAlignment="1" applyProtection="1">
      <alignment horizontal="center" vertical="center" wrapText="1"/>
    </xf>
    <xf numFmtId="165" fontId="2" fillId="0" borderId="4" xfId="1" applyNumberFormat="1" applyFont="1" applyBorder="1" applyAlignment="1">
      <alignment horizontal="center" vertical="center" wrapText="1"/>
    </xf>
    <xf numFmtId="165" fontId="2" fillId="3" borderId="4" xfId="1" applyNumberFormat="1" applyFont="1" applyFill="1" applyBorder="1" applyAlignment="1">
      <alignment horizontal="left" vertical="center" wrapText="1"/>
    </xf>
    <xf numFmtId="165" fontId="3" fillId="2" borderId="4" xfId="1" applyNumberFormat="1" applyFont="1" applyFill="1" applyBorder="1" applyAlignment="1">
      <alignment horizontal="left" vertical="center" wrapText="1"/>
    </xf>
    <xf numFmtId="166" fontId="2" fillId="0" borderId="0" xfId="1" applyNumberFormat="1" applyFont="1" applyBorder="1" applyAlignment="1">
      <alignment horizontal="right" vertical="center" wrapText="1"/>
    </xf>
    <xf numFmtId="166" fontId="2" fillId="0" borderId="4" xfId="1" applyNumberFormat="1" applyFont="1" applyBorder="1" applyAlignment="1">
      <alignment horizontal="center" vertical="center" wrapText="1"/>
    </xf>
    <xf numFmtId="166" fontId="2" fillId="3" borderId="4" xfId="1" applyNumberFormat="1" applyFont="1" applyFill="1" applyBorder="1" applyAlignment="1">
      <alignment horizontal="right" vertical="center" wrapText="1"/>
    </xf>
    <xf numFmtId="164" fontId="5" fillId="2" borderId="4" xfId="1" applyNumberFormat="1" applyFont="1" applyFill="1" applyBorder="1" applyAlignment="1">
      <alignment horizontal="right" vertical="center" wrapText="1"/>
    </xf>
    <xf numFmtId="0" fontId="3" fillId="2" borderId="21" xfId="0" applyFont="1" applyFill="1" applyBorder="1" applyAlignment="1">
      <alignment vertical="center" wrapText="1"/>
    </xf>
    <xf numFmtId="0" fontId="3" fillId="2" borderId="7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 wrapText="1"/>
    </xf>
    <xf numFmtId="4" fontId="5" fillId="2" borderId="4" xfId="0" applyNumberFormat="1" applyFont="1" applyFill="1" applyBorder="1" applyAlignment="1">
      <alignment horizontal="center" vertical="center" wrapText="1"/>
    </xf>
    <xf numFmtId="4" fontId="3" fillId="2" borderId="4" xfId="0" applyNumberFormat="1" applyFont="1" applyFill="1" applyBorder="1" applyAlignment="1">
      <alignment horizontal="center" vertical="center" wrapText="1"/>
    </xf>
    <xf numFmtId="4" fontId="3" fillId="2" borderId="21" xfId="0" applyNumberFormat="1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vertical="center" wrapText="1"/>
    </xf>
    <xf numFmtId="0" fontId="3" fillId="2" borderId="7" xfId="0" applyFont="1" applyFill="1" applyBorder="1" applyAlignment="1">
      <alignment vertical="center" wrapText="1"/>
    </xf>
    <xf numFmtId="4" fontId="3" fillId="2" borderId="21" xfId="0" applyNumberFormat="1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vertical="center" wrapText="1"/>
    </xf>
    <xf numFmtId="0" fontId="5" fillId="2" borderId="7" xfId="0" applyFont="1" applyFill="1" applyBorder="1" applyAlignment="1">
      <alignment vertical="center" wrapText="1"/>
    </xf>
    <xf numFmtId="4" fontId="3" fillId="2" borderId="21" xfId="0" applyNumberFormat="1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vertical="center" wrapText="1"/>
    </xf>
    <xf numFmtId="0" fontId="3" fillId="2" borderId="21" xfId="0" applyFont="1" applyFill="1" applyBorder="1" applyAlignment="1">
      <alignment horizontal="left" vertical="center" wrapText="1"/>
    </xf>
    <xf numFmtId="4" fontId="3" fillId="2" borderId="21" xfId="0" applyNumberFormat="1" applyFont="1" applyFill="1" applyBorder="1" applyAlignment="1">
      <alignment horizontal="center" vertical="center" wrapText="1"/>
    </xf>
    <xf numFmtId="4" fontId="3" fillId="2" borderId="7" xfId="0" applyNumberFormat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vertical="center" wrapText="1"/>
    </xf>
    <xf numFmtId="164" fontId="4" fillId="2" borderId="4" xfId="1" applyNumberFormat="1" applyFont="1" applyFill="1" applyBorder="1" applyAlignment="1">
      <alignment horizontal="right" vertical="center" wrapText="1"/>
    </xf>
    <xf numFmtId="0" fontId="3" fillId="2" borderId="21" xfId="0" applyFont="1" applyFill="1" applyBorder="1" applyAlignment="1">
      <alignment vertical="center" wrapText="1"/>
    </xf>
    <xf numFmtId="0" fontId="3" fillId="2" borderId="7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vertical="center" wrapText="1"/>
    </xf>
    <xf numFmtId="165" fontId="3" fillId="2" borderId="6" xfId="1" applyNumberFormat="1" applyFont="1" applyFill="1" applyBorder="1" applyAlignment="1">
      <alignment horizontal="right" vertical="center" wrapText="1"/>
    </xf>
    <xf numFmtId="4" fontId="3" fillId="2" borderId="1" xfId="0" applyNumberFormat="1" applyFont="1" applyFill="1" applyBorder="1" applyAlignment="1">
      <alignment horizontal="left" vertical="center" wrapText="1"/>
    </xf>
    <xf numFmtId="4" fontId="3" fillId="2" borderId="21" xfId="0" applyNumberFormat="1" applyFont="1" applyFill="1" applyBorder="1" applyAlignment="1">
      <alignment horizontal="left" vertical="center" wrapText="1"/>
    </xf>
    <xf numFmtId="4" fontId="5" fillId="2" borderId="21" xfId="0" applyNumberFormat="1" applyFont="1" applyFill="1" applyBorder="1" applyAlignment="1">
      <alignment horizontal="center" vertical="center" wrapText="1"/>
    </xf>
    <xf numFmtId="4" fontId="5" fillId="2" borderId="7" xfId="0" applyNumberFormat="1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vertical="center" wrapText="1"/>
    </xf>
    <xf numFmtId="4" fontId="3" fillId="2" borderId="21" xfId="0" applyNumberFormat="1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horizontal="left" vertical="center" wrapText="1"/>
    </xf>
    <xf numFmtId="165" fontId="4" fillId="2" borderId="4" xfId="1" applyNumberFormat="1" applyFont="1" applyFill="1" applyBorder="1" applyAlignment="1">
      <alignment horizontal="center" vertical="center" wrapText="1"/>
    </xf>
    <xf numFmtId="167" fontId="3" fillId="2" borderId="0" xfId="5" applyNumberFormat="1" applyFont="1" applyFill="1" applyBorder="1" applyAlignment="1">
      <alignment horizontal="right" vertical="center" wrapText="1"/>
    </xf>
    <xf numFmtId="165" fontId="0" fillId="0" borderId="0" xfId="0" applyNumberFormat="1" applyFill="1" applyAlignment="1">
      <alignment vertical="center" wrapText="1"/>
    </xf>
    <xf numFmtId="0" fontId="12" fillId="0" borderId="26" xfId="0" applyFont="1" applyBorder="1" applyAlignment="1">
      <alignment vertical="center"/>
    </xf>
    <xf numFmtId="0" fontId="12" fillId="9" borderId="26" xfId="0" applyFont="1" applyFill="1" applyBorder="1" applyAlignment="1">
      <alignment vertical="center"/>
    </xf>
    <xf numFmtId="0" fontId="12" fillId="9" borderId="26" xfId="0" applyFont="1" applyFill="1" applyBorder="1" applyAlignment="1">
      <alignment vertical="center" wrapText="1"/>
    </xf>
    <xf numFmtId="0" fontId="13" fillId="0" borderId="0" xfId="0" applyFont="1" applyAlignment="1">
      <alignment vertical="center" wrapText="1"/>
    </xf>
    <xf numFmtId="4" fontId="13" fillId="0" borderId="0" xfId="0" applyNumberFormat="1" applyFont="1" applyAlignment="1">
      <alignment vertical="center"/>
    </xf>
    <xf numFmtId="4" fontId="13" fillId="9" borderId="0" xfId="0" applyNumberFormat="1" applyFont="1" applyFill="1" applyAlignment="1">
      <alignment vertical="center"/>
    </xf>
    <xf numFmtId="4" fontId="13" fillId="9" borderId="0" xfId="0" applyNumberFormat="1" applyFont="1" applyFill="1" applyAlignment="1">
      <alignment vertical="center" wrapText="1"/>
    </xf>
    <xf numFmtId="0" fontId="13" fillId="9" borderId="0" xfId="0" applyFont="1" applyFill="1" applyAlignment="1">
      <alignment vertical="center"/>
    </xf>
    <xf numFmtId="0" fontId="13" fillId="0" borderId="0" xfId="0" applyFont="1" applyAlignment="1">
      <alignment vertical="center"/>
    </xf>
    <xf numFmtId="0" fontId="13" fillId="9" borderId="0" xfId="0" applyFont="1" applyFill="1" applyAlignment="1">
      <alignment vertical="center" wrapText="1"/>
    </xf>
    <xf numFmtId="2" fontId="13" fillId="9" borderId="0" xfId="0" applyNumberFormat="1" applyFont="1" applyFill="1" applyAlignment="1">
      <alignment vertical="center"/>
    </xf>
    <xf numFmtId="0" fontId="12" fillId="0" borderId="24" xfId="0" applyFont="1" applyBorder="1" applyAlignment="1">
      <alignment horizontal="center" vertical="center" wrapText="1"/>
    </xf>
    <xf numFmtId="0" fontId="15" fillId="0" borderId="25" xfId="0" applyFont="1" applyBorder="1" applyAlignment="1">
      <alignment vertical="center" wrapText="1"/>
    </xf>
    <xf numFmtId="4" fontId="15" fillId="0" borderId="25" xfId="0" applyNumberFormat="1" applyFont="1" applyBorder="1" applyAlignment="1">
      <alignment vertical="center"/>
    </xf>
    <xf numFmtId="4" fontId="15" fillId="9" borderId="25" xfId="0" applyNumberFormat="1" applyFont="1" applyFill="1" applyBorder="1" applyAlignment="1">
      <alignment vertical="center"/>
    </xf>
    <xf numFmtId="4" fontId="15" fillId="9" borderId="25" xfId="0" applyNumberFormat="1" applyFont="1" applyFill="1" applyBorder="1" applyAlignment="1">
      <alignment vertical="center" wrapText="1"/>
    </xf>
    <xf numFmtId="0" fontId="15" fillId="0" borderId="25" xfId="0" applyFont="1" applyBorder="1" applyAlignment="1">
      <alignment vertical="center"/>
    </xf>
    <xf numFmtId="0" fontId="13" fillId="0" borderId="27" xfId="0" applyFont="1" applyBorder="1" applyAlignment="1">
      <alignment vertical="center" wrapText="1"/>
    </xf>
    <xf numFmtId="4" fontId="13" fillId="0" borderId="27" xfId="0" applyNumberFormat="1" applyFont="1" applyBorder="1" applyAlignment="1">
      <alignment vertical="center"/>
    </xf>
    <xf numFmtId="4" fontId="13" fillId="9" borderId="27" xfId="0" applyNumberFormat="1" applyFont="1" applyFill="1" applyBorder="1" applyAlignment="1">
      <alignment vertical="center"/>
    </xf>
    <xf numFmtId="4" fontId="13" fillId="9" borderId="27" xfId="0" applyNumberFormat="1" applyFont="1" applyFill="1" applyBorder="1" applyAlignment="1">
      <alignment vertical="center" wrapText="1"/>
    </xf>
    <xf numFmtId="2" fontId="13" fillId="9" borderId="27" xfId="0" applyNumberFormat="1" applyFont="1" applyFill="1" applyBorder="1" applyAlignment="1">
      <alignment vertical="center"/>
    </xf>
    <xf numFmtId="0" fontId="13" fillId="0" borderId="27" xfId="0" applyFont="1" applyBorder="1" applyAlignment="1">
      <alignment vertical="center"/>
    </xf>
    <xf numFmtId="0" fontId="13" fillId="9" borderId="27" xfId="0" applyFont="1" applyFill="1" applyBorder="1" applyAlignment="1">
      <alignment vertical="center"/>
    </xf>
    <xf numFmtId="0" fontId="13" fillId="9" borderId="27" xfId="0" applyFont="1" applyFill="1" applyBorder="1" applyAlignment="1">
      <alignment vertical="center" wrapText="1"/>
    </xf>
    <xf numFmtId="0" fontId="13" fillId="0" borderId="25" xfId="0" applyFont="1" applyBorder="1" applyAlignment="1">
      <alignment horizontal="right" vertical="center" wrapText="1"/>
    </xf>
    <xf numFmtId="0" fontId="14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8" fillId="0" borderId="23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18" fillId="0" borderId="26" xfId="0" applyFont="1" applyBorder="1" applyAlignment="1">
      <alignment horizontal="center" vertical="center"/>
    </xf>
    <xf numFmtId="0" fontId="18" fillId="0" borderId="0" xfId="0" applyFont="1"/>
    <xf numFmtId="0" fontId="13" fillId="0" borderId="0" xfId="0" applyFont="1"/>
    <xf numFmtId="168" fontId="18" fillId="0" borderId="23" xfId="0" applyNumberFormat="1" applyFont="1" applyBorder="1" applyAlignment="1">
      <alignment horizontal="center" vertical="center"/>
    </xf>
    <xf numFmtId="168" fontId="18" fillId="0" borderId="0" xfId="0" applyNumberFormat="1" applyFont="1" applyAlignment="1">
      <alignment horizontal="center" vertical="center"/>
    </xf>
    <xf numFmtId="168" fontId="18" fillId="0" borderId="26" xfId="0" applyNumberFormat="1" applyFont="1" applyBorder="1" applyAlignment="1">
      <alignment horizontal="center" vertical="center"/>
    </xf>
    <xf numFmtId="0" fontId="0" fillId="0" borderId="25" xfId="0" applyBorder="1"/>
    <xf numFmtId="165" fontId="3" fillId="0" borderId="18" xfId="1" applyNumberFormat="1" applyFont="1" applyBorder="1" applyAlignment="1">
      <alignment horizontal="left" vertical="center" wrapText="1"/>
    </xf>
    <xf numFmtId="165" fontId="2" fillId="0" borderId="0" xfId="1" applyNumberFormat="1" applyFont="1" applyAlignment="1">
      <alignment horizontal="center" vertical="center" wrapText="1"/>
    </xf>
    <xf numFmtId="165" fontId="6" fillId="0" borderId="0" xfId="1" applyNumberFormat="1" applyFont="1" applyAlignment="1">
      <alignment horizontal="center" vertical="center" wrapText="1"/>
    </xf>
    <xf numFmtId="165" fontId="2" fillId="0" borderId="4" xfId="1" applyNumberFormat="1" applyFont="1" applyBorder="1" applyAlignment="1">
      <alignment horizontal="center" vertical="center" wrapText="1"/>
    </xf>
    <xf numFmtId="165" fontId="2" fillId="0" borderId="21" xfId="1" applyNumberFormat="1" applyFont="1" applyBorder="1" applyAlignment="1">
      <alignment horizontal="center" vertical="center" wrapText="1"/>
    </xf>
    <xf numFmtId="165" fontId="2" fillId="0" borderId="5" xfId="1" applyNumberFormat="1" applyFont="1" applyBorder="1" applyAlignment="1">
      <alignment horizontal="center" vertical="center" wrapText="1"/>
    </xf>
    <xf numFmtId="0" fontId="2" fillId="7" borderId="15" xfId="0" applyFont="1" applyFill="1" applyBorder="1" applyAlignment="1" applyProtection="1">
      <alignment horizontal="center" vertical="center" wrapText="1"/>
    </xf>
    <xf numFmtId="0" fontId="2" fillId="7" borderId="9" xfId="0" applyFont="1" applyFill="1" applyBorder="1" applyAlignment="1" applyProtection="1">
      <alignment horizontal="center" vertical="center" wrapText="1"/>
    </xf>
    <xf numFmtId="0" fontId="2" fillId="7" borderId="4" xfId="0" applyFont="1" applyFill="1" applyBorder="1" applyAlignment="1" applyProtection="1">
      <alignment horizontal="center" vertical="center" wrapText="1"/>
    </xf>
    <xf numFmtId="0" fontId="2" fillId="7" borderId="17" xfId="0" applyFont="1" applyFill="1" applyBorder="1" applyAlignment="1" applyProtection="1">
      <alignment horizontal="center" vertical="center" wrapText="1"/>
    </xf>
    <xf numFmtId="0" fontId="6" fillId="0" borderId="0" xfId="0" applyFont="1" applyAlignment="1">
      <alignment horizontal="center"/>
    </xf>
    <xf numFmtId="0" fontId="6" fillId="0" borderId="0" xfId="0" applyFont="1" applyBorder="1" applyAlignment="1">
      <alignment horizontal="center"/>
    </xf>
    <xf numFmtId="0" fontId="4" fillId="0" borderId="0" xfId="0" applyFont="1" applyAlignment="1">
      <alignment horizontal="left" vertical="center" wrapText="1"/>
    </xf>
    <xf numFmtId="0" fontId="3" fillId="2" borderId="0" xfId="0" applyFont="1" applyFill="1" applyAlignment="1">
      <alignment horizontal="left" vertical="center" wrapText="1"/>
    </xf>
    <xf numFmtId="0" fontId="3" fillId="2" borderId="21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horizontal="left" vertical="center" wrapText="1"/>
    </xf>
    <xf numFmtId="0" fontId="5" fillId="2" borderId="21" xfId="0" applyFont="1" applyFill="1" applyBorder="1" applyAlignment="1">
      <alignment horizontal="left" vertical="center" wrapText="1"/>
    </xf>
    <xf numFmtId="0" fontId="5" fillId="2" borderId="7" xfId="0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horizontal="left" vertical="center" wrapText="1"/>
    </xf>
    <xf numFmtId="4" fontId="3" fillId="2" borderId="21" xfId="0" applyNumberFormat="1" applyFont="1" applyFill="1" applyBorder="1" applyAlignment="1">
      <alignment horizontal="center" vertical="center" wrapText="1"/>
    </xf>
    <xf numFmtId="4" fontId="3" fillId="2" borderId="5" xfId="0" applyNumberFormat="1" applyFont="1" applyFill="1" applyBorder="1" applyAlignment="1">
      <alignment horizontal="center" vertical="center" wrapText="1"/>
    </xf>
    <xf numFmtId="4" fontId="3" fillId="2" borderId="7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165" fontId="2" fillId="2" borderId="14" xfId="1" applyNumberFormat="1" applyFont="1" applyFill="1" applyBorder="1" applyAlignment="1">
      <alignment horizontal="center" vertical="center" wrapText="1"/>
    </xf>
    <xf numFmtId="165" fontId="2" fillId="2" borderId="7" xfId="1" applyNumberFormat="1" applyFont="1" applyFill="1" applyBorder="1" applyAlignment="1">
      <alignment horizontal="center" vertical="center" wrapText="1"/>
    </xf>
    <xf numFmtId="166" fontId="2" fillId="2" borderId="14" xfId="1" applyNumberFormat="1" applyFont="1" applyFill="1" applyBorder="1" applyAlignment="1">
      <alignment horizontal="center" vertical="center" wrapText="1"/>
    </xf>
    <xf numFmtId="166" fontId="2" fillId="2" borderId="7" xfId="1" applyNumberFormat="1" applyFont="1" applyFill="1" applyBorder="1" applyAlignment="1">
      <alignment horizontal="center" vertical="center" wrapText="1"/>
    </xf>
    <xf numFmtId="165" fontId="2" fillId="0" borderId="2" xfId="1" applyNumberFormat="1" applyFont="1" applyFill="1" applyBorder="1" applyAlignment="1">
      <alignment horizontal="center" vertical="center" wrapText="1"/>
    </xf>
    <xf numFmtId="165" fontId="2" fillId="0" borderId="6" xfId="1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22" xfId="0" applyFont="1" applyBorder="1" applyAlignment="1">
      <alignment horizontal="left"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4" fontId="5" fillId="2" borderId="21" xfId="0" applyNumberFormat="1" applyFont="1" applyFill="1" applyBorder="1" applyAlignment="1">
      <alignment horizontal="center" vertical="center" wrapText="1"/>
    </xf>
    <xf numFmtId="4" fontId="5" fillId="2" borderId="5" xfId="0" applyNumberFormat="1" applyFont="1" applyFill="1" applyBorder="1" applyAlignment="1">
      <alignment horizontal="center" vertical="center" wrapText="1"/>
    </xf>
    <xf numFmtId="4" fontId="5" fillId="2" borderId="7" xfId="0" applyNumberFormat="1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vertical="center" wrapText="1"/>
    </xf>
    <xf numFmtId="0" fontId="3" fillId="2" borderId="7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0" fillId="2" borderId="7" xfId="0" applyFill="1" applyBorder="1" applyAlignment="1">
      <alignment vertical="center" wrapText="1"/>
    </xf>
    <xf numFmtId="0" fontId="3" fillId="2" borderId="4" xfId="0" applyFont="1" applyFill="1" applyBorder="1" applyAlignment="1">
      <alignment vertical="center" wrapText="1"/>
    </xf>
    <xf numFmtId="0" fontId="17" fillId="0" borderId="25" xfId="0" applyFont="1" applyBorder="1" applyAlignment="1">
      <alignment horizontal="center"/>
    </xf>
    <xf numFmtId="0" fontId="12" fillId="0" borderId="23" xfId="0" applyFont="1" applyBorder="1" applyAlignment="1">
      <alignment vertical="center" wrapText="1"/>
    </xf>
    <xf numFmtId="0" fontId="12" fillId="0" borderId="24" xfId="0" applyFont="1" applyBorder="1" applyAlignment="1">
      <alignment vertical="center" wrapText="1"/>
    </xf>
    <xf numFmtId="0" fontId="16" fillId="0" borderId="23" xfId="0" applyFont="1" applyBorder="1" applyAlignment="1">
      <alignment horizontal="left" vertical="center"/>
    </xf>
    <xf numFmtId="0" fontId="12" fillId="0" borderId="25" xfId="0" applyFont="1" applyBorder="1" applyAlignment="1">
      <alignment horizontal="center" vertical="center" wrapText="1"/>
    </xf>
  </cellXfs>
  <cellStyles count="6">
    <cellStyle name="Excel Built-in Normal" xfId="2"/>
    <cellStyle name="Normal" xfId="0" builtinId="0"/>
    <cellStyle name="Normal 3" xfId="4"/>
    <cellStyle name="Porcentagem" xfId="5" builtinId="5"/>
    <cellStyle name="Vírgula" xfId="1" builtinId="3"/>
    <cellStyle name="Vírgula 3" xfId="3"/>
  </cellStyles>
  <dxfs count="0"/>
  <tableStyles count="0" defaultTableStyle="TableStyleMedium9" defaultPivotStyle="PivotStyleLight16"/>
  <colors>
    <mruColors>
      <color rgb="FFFFFFD9"/>
      <color rgb="FFFFFFE5"/>
      <color rgb="FFFF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5"/>
  <sheetViews>
    <sheetView showGridLines="0" zoomScale="90" zoomScaleNormal="90" workbookViewId="0">
      <selection activeCell="C57" sqref="C57"/>
    </sheetView>
  </sheetViews>
  <sheetFormatPr defaultColWidth="9" defaultRowHeight="11.25" x14ac:dyDescent="0.25"/>
  <cols>
    <col min="1" max="1" width="14.7109375" style="9" customWidth="1"/>
    <col min="2" max="2" width="33.5703125" style="9" customWidth="1"/>
    <col min="3" max="3" width="13.5703125" style="10" customWidth="1"/>
    <col min="4" max="4" width="10.28515625" style="10" bestFit="1" customWidth="1"/>
    <col min="5" max="5" width="15.28515625" style="10" bestFit="1" customWidth="1"/>
    <col min="6" max="6" width="11.140625" style="10" bestFit="1" customWidth="1"/>
    <col min="7" max="7" width="15.42578125" style="10" customWidth="1"/>
    <col min="8" max="8" width="13.7109375" style="10" customWidth="1"/>
    <col min="9" max="9" width="15.7109375" style="10" bestFit="1" customWidth="1"/>
    <col min="10" max="16384" width="9" style="9"/>
  </cols>
  <sheetData>
    <row r="1" spans="1:9" ht="15" customHeight="1" x14ac:dyDescent="0.25">
      <c r="A1" s="173" t="s">
        <v>0</v>
      </c>
      <c r="B1" s="173"/>
      <c r="C1" s="173"/>
      <c r="D1" s="173"/>
      <c r="E1" s="173"/>
      <c r="F1" s="173"/>
      <c r="G1" s="173"/>
      <c r="H1" s="173"/>
      <c r="I1" s="173"/>
    </row>
    <row r="2" spans="1:9" ht="15" customHeight="1" x14ac:dyDescent="0.25">
      <c r="A2" s="173" t="s">
        <v>254</v>
      </c>
      <c r="B2" s="173"/>
      <c r="C2" s="173"/>
      <c r="D2" s="173"/>
      <c r="E2" s="173"/>
      <c r="F2" s="173"/>
      <c r="G2" s="173"/>
      <c r="H2" s="173"/>
      <c r="I2" s="173"/>
    </row>
    <row r="3" spans="1:9" ht="12.75" x14ac:dyDescent="0.25">
      <c r="A3" s="173" t="s">
        <v>263</v>
      </c>
      <c r="B3" s="173"/>
      <c r="C3" s="173"/>
      <c r="D3" s="173"/>
      <c r="E3" s="173"/>
      <c r="F3" s="173"/>
      <c r="G3" s="173"/>
      <c r="H3" s="173"/>
      <c r="I3" s="173"/>
    </row>
    <row r="4" spans="1:9" x14ac:dyDescent="0.25">
      <c r="B4" s="48"/>
      <c r="C4" s="36"/>
      <c r="D4" s="36"/>
      <c r="E4" s="36"/>
      <c r="F4" s="36"/>
      <c r="G4" s="36"/>
    </row>
    <row r="5" spans="1:9" x14ac:dyDescent="0.25">
      <c r="B5" s="172"/>
      <c r="C5" s="172"/>
      <c r="D5" s="172"/>
      <c r="E5" s="172"/>
      <c r="F5" s="172"/>
      <c r="G5" s="172"/>
    </row>
    <row r="6" spans="1:9" x14ac:dyDescent="0.25">
      <c r="I6" s="95" t="s">
        <v>101</v>
      </c>
    </row>
    <row r="7" spans="1:9" ht="59.25" customHeight="1" x14ac:dyDescent="0.25">
      <c r="A7" s="91" t="s">
        <v>85</v>
      </c>
      <c r="B7" s="92" t="s">
        <v>21</v>
      </c>
      <c r="C7" s="96" t="s">
        <v>93</v>
      </c>
      <c r="D7" s="96" t="s">
        <v>1</v>
      </c>
      <c r="E7" s="96" t="s">
        <v>91</v>
      </c>
      <c r="F7" s="96" t="s">
        <v>92</v>
      </c>
      <c r="G7" s="96" t="s">
        <v>79</v>
      </c>
      <c r="H7" s="96" t="s">
        <v>80</v>
      </c>
      <c r="I7" s="96" t="s">
        <v>90</v>
      </c>
    </row>
    <row r="8" spans="1:9" x14ac:dyDescent="0.25">
      <c r="A8" s="175" t="s">
        <v>94</v>
      </c>
      <c r="B8" s="93" t="s">
        <v>244</v>
      </c>
      <c r="C8" s="97">
        <v>0</v>
      </c>
      <c r="D8" s="97">
        <f t="shared" ref="D8:I8" si="0">SUM(D9:D15)</f>
        <v>1688.42</v>
      </c>
      <c r="E8" s="97">
        <f t="shared" si="0"/>
        <v>20.88</v>
      </c>
      <c r="F8" s="97">
        <f t="shared" si="0"/>
        <v>31852.330639782012</v>
      </c>
      <c r="G8" s="97">
        <f t="shared" si="0"/>
        <v>0</v>
      </c>
      <c r="H8" s="97">
        <f t="shared" si="0"/>
        <v>571.69000000000005</v>
      </c>
      <c r="I8" s="97">
        <f t="shared" si="0"/>
        <v>34133.32063978201</v>
      </c>
    </row>
    <row r="9" spans="1:9" x14ac:dyDescent="0.25">
      <c r="A9" s="176"/>
      <c r="B9" s="94" t="s">
        <v>5</v>
      </c>
      <c r="C9" s="21">
        <v>0</v>
      </c>
      <c r="D9" s="21">
        <v>0</v>
      </c>
      <c r="E9" s="21">
        <v>0</v>
      </c>
      <c r="F9" s="21">
        <v>2854.0199999999991</v>
      </c>
      <c r="G9" s="21">
        <v>0</v>
      </c>
      <c r="H9" s="21">
        <v>18.84</v>
      </c>
      <c r="I9" s="21">
        <f t="shared" ref="I9:I15" si="1">SUM(C9:H9)</f>
        <v>2872.8599999999992</v>
      </c>
    </row>
    <row r="10" spans="1:9" x14ac:dyDescent="0.25">
      <c r="A10" s="176"/>
      <c r="B10" s="94" t="s">
        <v>135</v>
      </c>
      <c r="C10" s="21">
        <v>0</v>
      </c>
      <c r="D10" s="21">
        <v>486</v>
      </c>
      <c r="E10" s="21">
        <v>0</v>
      </c>
      <c r="F10" s="21">
        <v>1244</v>
      </c>
      <c r="G10" s="21">
        <v>0</v>
      </c>
      <c r="H10" s="21">
        <v>0</v>
      </c>
      <c r="I10" s="21">
        <f t="shared" si="1"/>
        <v>1730</v>
      </c>
    </row>
    <row r="11" spans="1:9" x14ac:dyDescent="0.25">
      <c r="A11" s="176"/>
      <c r="B11" s="94" t="s">
        <v>97</v>
      </c>
      <c r="C11" s="21">
        <v>0</v>
      </c>
      <c r="D11" s="21">
        <v>0</v>
      </c>
      <c r="E11" s="21">
        <v>0</v>
      </c>
      <c r="F11" s="21">
        <v>808.9</v>
      </c>
      <c r="G11" s="21">
        <v>0</v>
      </c>
      <c r="H11" s="21">
        <v>0</v>
      </c>
      <c r="I11" s="21">
        <f t="shared" si="1"/>
        <v>808.9</v>
      </c>
    </row>
    <row r="12" spans="1:9" x14ac:dyDescent="0.25">
      <c r="A12" s="176"/>
      <c r="B12" s="94" t="s">
        <v>3</v>
      </c>
      <c r="C12" s="21">
        <v>0</v>
      </c>
      <c r="D12" s="21">
        <v>1122.3700000000001</v>
      </c>
      <c r="E12" s="21">
        <v>20.88</v>
      </c>
      <c r="F12" s="21">
        <v>5615.4009442300012</v>
      </c>
      <c r="G12" s="21">
        <v>0</v>
      </c>
      <c r="H12" s="21">
        <v>0</v>
      </c>
      <c r="I12" s="21">
        <f t="shared" si="1"/>
        <v>6758.6509442300012</v>
      </c>
    </row>
    <row r="13" spans="1:9" x14ac:dyDescent="0.25">
      <c r="A13" s="176"/>
      <c r="B13" s="94" t="s">
        <v>6</v>
      </c>
      <c r="C13" s="21">
        <v>0</v>
      </c>
      <c r="D13" s="21">
        <v>0</v>
      </c>
      <c r="E13" s="21">
        <v>0</v>
      </c>
      <c r="F13" s="21">
        <v>568.59805314199991</v>
      </c>
      <c r="G13" s="21">
        <v>0</v>
      </c>
      <c r="H13" s="21">
        <v>552.85</v>
      </c>
      <c r="I13" s="21">
        <f t="shared" si="1"/>
        <v>1121.4480531419999</v>
      </c>
    </row>
    <row r="14" spans="1:9" x14ac:dyDescent="0.25">
      <c r="A14" s="176"/>
      <c r="B14" s="94" t="s">
        <v>4</v>
      </c>
      <c r="C14" s="21">
        <v>0</v>
      </c>
      <c r="D14" s="21">
        <v>80.05</v>
      </c>
      <c r="E14" s="21">
        <v>0</v>
      </c>
      <c r="F14" s="21">
        <v>2405.3399999999997</v>
      </c>
      <c r="G14" s="21">
        <v>0</v>
      </c>
      <c r="H14" s="21">
        <v>0</v>
      </c>
      <c r="I14" s="21">
        <f t="shared" si="1"/>
        <v>2485.39</v>
      </c>
    </row>
    <row r="15" spans="1:9" x14ac:dyDescent="0.25">
      <c r="A15" s="176"/>
      <c r="B15" s="94" t="s">
        <v>2</v>
      </c>
      <c r="C15" s="21">
        <v>0</v>
      </c>
      <c r="D15" s="21">
        <v>0</v>
      </c>
      <c r="E15" s="21">
        <v>0</v>
      </c>
      <c r="F15" s="21">
        <v>18356.071642410014</v>
      </c>
      <c r="G15" s="21">
        <v>0</v>
      </c>
      <c r="H15" s="21">
        <v>0</v>
      </c>
      <c r="I15" s="21">
        <f t="shared" si="1"/>
        <v>18356.071642410014</v>
      </c>
    </row>
    <row r="16" spans="1:9" x14ac:dyDescent="0.25">
      <c r="A16" s="175" t="s">
        <v>88</v>
      </c>
      <c r="B16" s="93" t="s">
        <v>245</v>
      </c>
      <c r="C16" s="97">
        <v>89326.168681999989</v>
      </c>
      <c r="D16" s="97">
        <f t="shared" ref="D16:I16" si="2">SUM(D17:D22)</f>
        <v>89754.312317999997</v>
      </c>
      <c r="E16" s="97">
        <f t="shared" si="2"/>
        <v>10300</v>
      </c>
      <c r="F16" s="97">
        <f t="shared" si="2"/>
        <v>590.17020000000002</v>
      </c>
      <c r="G16" s="97">
        <f t="shared" si="2"/>
        <v>0</v>
      </c>
      <c r="H16" s="97">
        <f t="shared" si="2"/>
        <v>0</v>
      </c>
      <c r="I16" s="97">
        <f t="shared" si="2"/>
        <v>189970.65119999996</v>
      </c>
    </row>
    <row r="17" spans="1:9" x14ac:dyDescent="0.25">
      <c r="A17" s="176"/>
      <c r="B17" s="94" t="s">
        <v>10</v>
      </c>
      <c r="C17" s="21">
        <v>18.009999999999998</v>
      </c>
      <c r="D17" s="21">
        <v>70.91</v>
      </c>
      <c r="E17" s="21">
        <v>0</v>
      </c>
      <c r="F17" s="21">
        <v>0</v>
      </c>
      <c r="G17" s="21">
        <v>0</v>
      </c>
      <c r="H17" s="21">
        <v>0</v>
      </c>
      <c r="I17" s="21">
        <f t="shared" ref="I17:I22" si="3">SUM(C17:H17)</f>
        <v>88.919999999999987</v>
      </c>
    </row>
    <row r="18" spans="1:9" x14ac:dyDescent="0.25">
      <c r="A18" s="176"/>
      <c r="B18" s="94" t="s">
        <v>247</v>
      </c>
      <c r="C18" s="21">
        <v>0</v>
      </c>
      <c r="D18" s="21">
        <v>0</v>
      </c>
      <c r="E18" s="21">
        <v>0</v>
      </c>
      <c r="F18" s="21">
        <v>194.6592</v>
      </c>
      <c r="G18" s="21">
        <v>0</v>
      </c>
      <c r="H18" s="21">
        <v>0</v>
      </c>
      <c r="I18" s="21">
        <f t="shared" si="3"/>
        <v>194.6592</v>
      </c>
    </row>
    <row r="19" spans="1:9" x14ac:dyDescent="0.25">
      <c r="A19" s="176"/>
      <c r="B19" s="94" t="s">
        <v>7</v>
      </c>
      <c r="C19" s="21">
        <v>23186.590755999998</v>
      </c>
      <c r="D19" s="21">
        <v>61939.523243999989</v>
      </c>
      <c r="E19" s="21">
        <v>0</v>
      </c>
      <c r="F19" s="21">
        <v>86.111000000000004</v>
      </c>
      <c r="G19" s="21">
        <v>0</v>
      </c>
      <c r="H19" s="21">
        <v>0</v>
      </c>
      <c r="I19" s="21">
        <f t="shared" si="3"/>
        <v>85212.224999999991</v>
      </c>
    </row>
    <row r="20" spans="1:9" x14ac:dyDescent="0.25">
      <c r="A20" s="176"/>
      <c r="B20" s="94" t="s">
        <v>8</v>
      </c>
      <c r="C20" s="21">
        <v>0</v>
      </c>
      <c r="D20" s="21">
        <v>0</v>
      </c>
      <c r="E20" s="21">
        <v>10300</v>
      </c>
      <c r="F20" s="21" t="s">
        <v>32</v>
      </c>
      <c r="G20" s="21">
        <v>0</v>
      </c>
      <c r="H20" s="21">
        <v>0</v>
      </c>
      <c r="I20" s="21">
        <f t="shared" si="3"/>
        <v>10300</v>
      </c>
    </row>
    <row r="21" spans="1:9" x14ac:dyDescent="0.25">
      <c r="A21" s="176"/>
      <c r="B21" s="94" t="s">
        <v>9</v>
      </c>
      <c r="C21" s="21">
        <v>54575.554490000002</v>
      </c>
      <c r="D21" s="21">
        <v>12713.104510000001</v>
      </c>
      <c r="E21" s="21">
        <v>0</v>
      </c>
      <c r="F21" s="21">
        <v>309.39999999999998</v>
      </c>
      <c r="G21" s="21">
        <v>0</v>
      </c>
      <c r="H21" s="21">
        <v>0</v>
      </c>
      <c r="I21" s="21">
        <f t="shared" si="3"/>
        <v>67598.058999999994</v>
      </c>
    </row>
    <row r="22" spans="1:9" x14ac:dyDescent="0.25">
      <c r="A22" s="176"/>
      <c r="B22" s="94" t="s">
        <v>24</v>
      </c>
      <c r="C22" s="21">
        <v>11546.013435999999</v>
      </c>
      <c r="D22" s="21">
        <v>15030.774564000003</v>
      </c>
      <c r="E22" s="21">
        <v>0</v>
      </c>
      <c r="F22" s="21" t="s">
        <v>32</v>
      </c>
      <c r="G22" s="21">
        <v>0</v>
      </c>
      <c r="H22" s="21">
        <v>0</v>
      </c>
      <c r="I22" s="21">
        <f t="shared" si="3"/>
        <v>26576.788</v>
      </c>
    </row>
    <row r="23" spans="1:9" ht="12.75" customHeight="1" x14ac:dyDescent="0.25">
      <c r="A23" s="174" t="s">
        <v>100</v>
      </c>
      <c r="B23" s="93" t="s">
        <v>246</v>
      </c>
      <c r="C23" s="97">
        <v>0</v>
      </c>
      <c r="D23" s="97">
        <f t="shared" ref="D23:I23" si="4">SUM(D24:D43)</f>
        <v>468.5145</v>
      </c>
      <c r="E23" s="97">
        <f t="shared" si="4"/>
        <v>354614.11587678397</v>
      </c>
      <c r="F23" s="97">
        <f t="shared" si="4"/>
        <v>71528.114323483824</v>
      </c>
      <c r="G23" s="97">
        <f t="shared" si="4"/>
        <v>15196.301756729696</v>
      </c>
      <c r="H23" s="97">
        <f t="shared" si="4"/>
        <v>4008.5784378236831</v>
      </c>
      <c r="I23" s="97">
        <f t="shared" si="4"/>
        <v>447617.87328224111</v>
      </c>
    </row>
    <row r="24" spans="1:9" ht="12.75" customHeight="1" x14ac:dyDescent="0.25">
      <c r="A24" s="174"/>
      <c r="B24" s="94" t="s">
        <v>248</v>
      </c>
      <c r="C24" s="21">
        <v>0</v>
      </c>
      <c r="D24" s="21">
        <v>0</v>
      </c>
      <c r="E24" s="21">
        <v>0</v>
      </c>
      <c r="F24" s="21">
        <v>187.84958203000005</v>
      </c>
      <c r="G24" s="21">
        <v>0</v>
      </c>
      <c r="H24" s="21">
        <v>0</v>
      </c>
      <c r="I24" s="21">
        <f t="shared" ref="I24:I43" si="5">SUM(C24:H24)</f>
        <v>187.84958203000005</v>
      </c>
    </row>
    <row r="25" spans="1:9" ht="12.75" customHeight="1" x14ac:dyDescent="0.25">
      <c r="A25" s="174"/>
      <c r="B25" s="94" t="s">
        <v>81</v>
      </c>
      <c r="C25" s="21">
        <v>0</v>
      </c>
      <c r="D25" s="21">
        <v>0</v>
      </c>
      <c r="E25" s="21">
        <v>0</v>
      </c>
      <c r="F25" s="21">
        <v>253.37543919000001</v>
      </c>
      <c r="G25" s="21">
        <v>0</v>
      </c>
      <c r="H25" s="21">
        <v>5.673956389999999</v>
      </c>
      <c r="I25" s="21">
        <f t="shared" si="5"/>
        <v>259.04939558000001</v>
      </c>
    </row>
    <row r="26" spans="1:9" ht="12.75" customHeight="1" x14ac:dyDescent="0.25">
      <c r="A26" s="174"/>
      <c r="B26" s="94" t="s">
        <v>159</v>
      </c>
      <c r="C26" s="21">
        <v>0</v>
      </c>
      <c r="D26" s="21">
        <v>0</v>
      </c>
      <c r="E26" s="21">
        <v>0</v>
      </c>
      <c r="F26" s="21">
        <v>930.12565523000092</v>
      </c>
      <c r="G26" s="21">
        <v>0</v>
      </c>
      <c r="H26" s="21">
        <v>9.7048742999999984</v>
      </c>
      <c r="I26" s="21">
        <f t="shared" si="5"/>
        <v>939.83052953000094</v>
      </c>
    </row>
    <row r="27" spans="1:9" ht="12.75" customHeight="1" x14ac:dyDescent="0.25">
      <c r="A27" s="174"/>
      <c r="B27" s="94" t="s">
        <v>163</v>
      </c>
      <c r="C27" s="21">
        <v>0</v>
      </c>
      <c r="D27" s="21">
        <v>0</v>
      </c>
      <c r="E27" s="21">
        <v>0</v>
      </c>
      <c r="F27" s="21">
        <v>201.01117892000002</v>
      </c>
      <c r="G27" s="21">
        <v>0</v>
      </c>
      <c r="H27" s="21">
        <v>0</v>
      </c>
      <c r="I27" s="21">
        <f t="shared" si="5"/>
        <v>201.01117892000002</v>
      </c>
    </row>
    <row r="28" spans="1:9" ht="12.75" customHeight="1" x14ac:dyDescent="0.25">
      <c r="A28" s="174"/>
      <c r="B28" s="94" t="s">
        <v>83</v>
      </c>
      <c r="C28" s="21">
        <v>0</v>
      </c>
      <c r="D28" s="21">
        <v>0</v>
      </c>
      <c r="E28" s="21">
        <v>0</v>
      </c>
      <c r="F28" s="21">
        <v>250</v>
      </c>
      <c r="G28" s="21">
        <v>0</v>
      </c>
      <c r="H28" s="21">
        <v>0</v>
      </c>
      <c r="I28" s="21">
        <f t="shared" si="5"/>
        <v>250</v>
      </c>
    </row>
    <row r="29" spans="1:9" ht="12.75" customHeight="1" x14ac:dyDescent="0.25">
      <c r="A29" s="174"/>
      <c r="B29" s="94" t="s">
        <v>87</v>
      </c>
      <c r="C29" s="21">
        <v>0</v>
      </c>
      <c r="D29" s="21">
        <v>0</v>
      </c>
      <c r="E29" s="21">
        <v>0</v>
      </c>
      <c r="F29" s="21">
        <v>3583.4245434600002</v>
      </c>
      <c r="G29" s="21">
        <v>0</v>
      </c>
      <c r="H29" s="21">
        <v>0</v>
      </c>
      <c r="I29" s="21">
        <f t="shared" si="5"/>
        <v>3583.4245434600002</v>
      </c>
    </row>
    <row r="30" spans="1:9" ht="12.75" customHeight="1" x14ac:dyDescent="0.25">
      <c r="A30" s="174"/>
      <c r="B30" s="94" t="s">
        <v>11</v>
      </c>
      <c r="C30" s="21">
        <v>0</v>
      </c>
      <c r="D30" s="21">
        <v>0</v>
      </c>
      <c r="E30" s="21">
        <v>159999.99999999997</v>
      </c>
      <c r="F30" s="21">
        <v>0</v>
      </c>
      <c r="G30" s="21">
        <v>0</v>
      </c>
      <c r="H30" s="21">
        <v>0</v>
      </c>
      <c r="I30" s="21">
        <f t="shared" si="5"/>
        <v>159999.99999999997</v>
      </c>
    </row>
    <row r="31" spans="1:9" ht="12.75" customHeight="1" x14ac:dyDescent="0.25">
      <c r="A31" s="174"/>
      <c r="B31" s="94" t="s">
        <v>84</v>
      </c>
      <c r="C31" s="21">
        <v>0</v>
      </c>
      <c r="D31" s="21">
        <v>0</v>
      </c>
      <c r="E31" s="21">
        <v>0</v>
      </c>
      <c r="F31" s="21">
        <v>283.4588490985999</v>
      </c>
      <c r="G31" s="21">
        <v>0</v>
      </c>
      <c r="H31" s="21">
        <v>18.433086029887306</v>
      </c>
      <c r="I31" s="21">
        <f t="shared" si="5"/>
        <v>301.89193512848721</v>
      </c>
    </row>
    <row r="32" spans="1:9" ht="12.75" customHeight="1" x14ac:dyDescent="0.25">
      <c r="A32" s="174"/>
      <c r="B32" s="94" t="s">
        <v>14</v>
      </c>
      <c r="C32" s="21">
        <v>1802.2483874200004</v>
      </c>
      <c r="D32" s="21"/>
      <c r="E32" s="21">
        <v>224.67594</v>
      </c>
      <c r="F32" s="21">
        <v>0</v>
      </c>
      <c r="G32" s="21">
        <v>43.844470000000001</v>
      </c>
      <c r="H32" s="21">
        <v>0</v>
      </c>
      <c r="I32" s="21">
        <f t="shared" si="5"/>
        <v>2070.7687974200007</v>
      </c>
    </row>
    <row r="33" spans="1:9" ht="12.75" customHeight="1" x14ac:dyDescent="0.25">
      <c r="A33" s="174"/>
      <c r="B33" s="94" t="s">
        <v>98</v>
      </c>
      <c r="C33" s="21">
        <v>0</v>
      </c>
      <c r="D33" s="21">
        <v>0</v>
      </c>
      <c r="E33" s="21">
        <v>193845.739936784</v>
      </c>
      <c r="F33" s="21">
        <v>52476.726971040604</v>
      </c>
      <c r="G33" s="21">
        <v>0</v>
      </c>
      <c r="H33" s="21">
        <v>0</v>
      </c>
      <c r="I33" s="21">
        <f t="shared" si="5"/>
        <v>246322.46690782459</v>
      </c>
    </row>
    <row r="34" spans="1:9" ht="12.75" customHeight="1" x14ac:dyDescent="0.25">
      <c r="A34" s="174"/>
      <c r="B34" s="94" t="s">
        <v>25</v>
      </c>
      <c r="C34" s="21">
        <v>0</v>
      </c>
      <c r="D34" s="21">
        <v>468.5145</v>
      </c>
      <c r="E34" s="21">
        <v>0</v>
      </c>
      <c r="F34" s="21">
        <v>1365.7376268247001</v>
      </c>
      <c r="G34" s="21">
        <v>6739.8142923986998</v>
      </c>
      <c r="H34" s="21">
        <v>3491.5156528948</v>
      </c>
      <c r="I34" s="21">
        <f t="shared" si="5"/>
        <v>12065.582072118199</v>
      </c>
    </row>
    <row r="35" spans="1:9" ht="12.75" customHeight="1" x14ac:dyDescent="0.25">
      <c r="A35" s="174"/>
      <c r="B35" s="94" t="s">
        <v>99</v>
      </c>
      <c r="C35" s="21">
        <v>0</v>
      </c>
      <c r="D35" s="21">
        <v>0</v>
      </c>
      <c r="E35" s="21">
        <v>0</v>
      </c>
      <c r="F35" s="21">
        <v>1207.0140449600003</v>
      </c>
      <c r="G35" s="21">
        <v>0</v>
      </c>
      <c r="H35" s="21">
        <v>0</v>
      </c>
      <c r="I35" s="21">
        <f t="shared" si="5"/>
        <v>1207.0140449600003</v>
      </c>
    </row>
    <row r="36" spans="1:9" ht="12.75" customHeight="1" x14ac:dyDescent="0.25">
      <c r="A36" s="174"/>
      <c r="B36" s="94" t="s">
        <v>26</v>
      </c>
      <c r="C36" s="21">
        <v>0</v>
      </c>
      <c r="D36" s="21">
        <v>0</v>
      </c>
      <c r="E36" s="21">
        <v>0</v>
      </c>
      <c r="F36" s="21" t="s">
        <v>32</v>
      </c>
      <c r="G36" s="21">
        <v>6422.5629943309959</v>
      </c>
      <c r="H36" s="21">
        <v>415.0008682089956</v>
      </c>
      <c r="I36" s="21">
        <f t="shared" si="5"/>
        <v>6837.5638625399915</v>
      </c>
    </row>
    <row r="37" spans="1:9" ht="12.75" customHeight="1" x14ac:dyDescent="0.25">
      <c r="A37" s="174"/>
      <c r="B37" s="94" t="s">
        <v>86</v>
      </c>
      <c r="C37" s="21">
        <v>0</v>
      </c>
      <c r="D37" s="21">
        <v>0</v>
      </c>
      <c r="E37" s="21">
        <v>0</v>
      </c>
      <c r="F37" s="21">
        <v>490.3</v>
      </c>
      <c r="G37" s="21">
        <f>426.02+51.2</f>
        <v>477.21999999999997</v>
      </c>
      <c r="H37" s="21">
        <v>32.51</v>
      </c>
      <c r="I37" s="21">
        <f t="shared" si="5"/>
        <v>1000.03</v>
      </c>
    </row>
    <row r="38" spans="1:9" ht="12.75" customHeight="1" x14ac:dyDescent="0.25">
      <c r="A38" s="174"/>
      <c r="B38" s="94" t="s">
        <v>18</v>
      </c>
      <c r="C38" s="21">
        <v>0</v>
      </c>
      <c r="D38" s="21">
        <v>0</v>
      </c>
      <c r="E38" s="21">
        <v>0</v>
      </c>
      <c r="F38" s="21">
        <v>1475.2794806299996</v>
      </c>
      <c r="G38" s="21">
        <v>0</v>
      </c>
      <c r="H38" s="21">
        <v>0</v>
      </c>
      <c r="I38" s="21">
        <f t="shared" si="5"/>
        <v>1475.2794806299996</v>
      </c>
    </row>
    <row r="39" spans="1:9" ht="12.75" customHeight="1" x14ac:dyDescent="0.25">
      <c r="A39" s="174"/>
      <c r="B39" s="94" t="s">
        <v>13</v>
      </c>
      <c r="C39" s="21">
        <v>0</v>
      </c>
      <c r="D39" s="21">
        <v>0</v>
      </c>
      <c r="E39" s="21">
        <v>0</v>
      </c>
      <c r="F39" s="21">
        <v>6096.5974639900014</v>
      </c>
      <c r="G39" s="21">
        <v>0</v>
      </c>
      <c r="H39" s="21">
        <v>0</v>
      </c>
      <c r="I39" s="21">
        <f t="shared" si="5"/>
        <v>6096.5974639900014</v>
      </c>
    </row>
    <row r="40" spans="1:9" ht="12.75" customHeight="1" x14ac:dyDescent="0.25">
      <c r="A40" s="174"/>
      <c r="B40" s="94" t="s">
        <v>15</v>
      </c>
      <c r="C40" s="21">
        <v>0</v>
      </c>
      <c r="D40" s="21">
        <v>0</v>
      </c>
      <c r="E40" s="21">
        <f>481.2+62.5</f>
        <v>543.70000000000005</v>
      </c>
      <c r="F40" s="21">
        <v>525.20000000000005</v>
      </c>
      <c r="G40" s="21">
        <f>1180.46+214.9</f>
        <v>1395.3600000000001</v>
      </c>
      <c r="H40" s="21">
        <v>35.74</v>
      </c>
      <c r="I40" s="21">
        <f t="shared" si="5"/>
        <v>2500</v>
      </c>
    </row>
    <row r="41" spans="1:9" ht="12.75" customHeight="1" x14ac:dyDescent="0.25">
      <c r="A41" s="174"/>
      <c r="B41" s="94" t="s">
        <v>16</v>
      </c>
      <c r="C41" s="21">
        <v>0</v>
      </c>
      <c r="D41" s="21">
        <v>0</v>
      </c>
      <c r="E41" s="21">
        <v>0</v>
      </c>
      <c r="F41" s="21">
        <v>1470.2662184699091</v>
      </c>
      <c r="G41" s="21">
        <v>0</v>
      </c>
      <c r="H41" s="21">
        <v>0</v>
      </c>
      <c r="I41" s="21">
        <f t="shared" si="5"/>
        <v>1470.2662184699091</v>
      </c>
    </row>
    <row r="42" spans="1:9" ht="12.75" customHeight="1" x14ac:dyDescent="0.25">
      <c r="A42" s="174"/>
      <c r="B42" s="94" t="s">
        <v>17</v>
      </c>
      <c r="C42" s="21">
        <v>0</v>
      </c>
      <c r="D42" s="21">
        <v>0</v>
      </c>
      <c r="E42" s="21">
        <v>0</v>
      </c>
      <c r="F42" s="21">
        <v>555.76827564000155</v>
      </c>
      <c r="G42" s="21">
        <v>0</v>
      </c>
      <c r="H42" s="21">
        <v>0</v>
      </c>
      <c r="I42" s="21">
        <f t="shared" si="5"/>
        <v>555.76827564000155</v>
      </c>
    </row>
    <row r="43" spans="1:9" ht="12.75" customHeight="1" x14ac:dyDescent="0.25">
      <c r="A43" s="174"/>
      <c r="B43" s="94" t="s">
        <v>89</v>
      </c>
      <c r="C43" s="21">
        <v>0</v>
      </c>
      <c r="D43" s="21">
        <v>0</v>
      </c>
      <c r="E43" s="21">
        <v>0</v>
      </c>
      <c r="F43" s="21">
        <v>175.978994</v>
      </c>
      <c r="G43" s="21">
        <v>117.5</v>
      </c>
      <c r="H43" s="21">
        <v>0</v>
      </c>
      <c r="I43" s="21">
        <f t="shared" si="5"/>
        <v>293.478994</v>
      </c>
    </row>
    <row r="44" spans="1:9" x14ac:dyDescent="0.25">
      <c r="B44" s="93" t="s">
        <v>19</v>
      </c>
      <c r="C44" s="97">
        <v>89326.168681999989</v>
      </c>
      <c r="D44" s="97">
        <f t="shared" ref="D44:I44" si="6">D23+D16+D8</f>
        <v>91911.246818</v>
      </c>
      <c r="E44" s="97">
        <f t="shared" si="6"/>
        <v>364934.99587678397</v>
      </c>
      <c r="F44" s="97">
        <f t="shared" si="6"/>
        <v>103970.61516326583</v>
      </c>
      <c r="G44" s="97">
        <f t="shared" si="6"/>
        <v>15196.301756729696</v>
      </c>
      <c r="H44" s="97">
        <f t="shared" si="6"/>
        <v>4580.2684378236827</v>
      </c>
      <c r="I44" s="97">
        <f t="shared" si="6"/>
        <v>671721.84512202314</v>
      </c>
    </row>
    <row r="45" spans="1:9" x14ac:dyDescent="0.25">
      <c r="B45" s="171" t="s">
        <v>20</v>
      </c>
      <c r="C45" s="171"/>
      <c r="D45" s="171"/>
      <c r="E45" s="171"/>
    </row>
  </sheetData>
  <mergeCells count="8">
    <mergeCell ref="B45:E45"/>
    <mergeCell ref="B5:G5"/>
    <mergeCell ref="A1:I1"/>
    <mergeCell ref="A2:I2"/>
    <mergeCell ref="A3:I3"/>
    <mergeCell ref="A23:A43"/>
    <mergeCell ref="A16:A22"/>
    <mergeCell ref="A8:A15"/>
  </mergeCells>
  <pageMargins left="0.511811024" right="0.511811024" top="0.78740157499999996" bottom="0.78740157499999996" header="0.31496062000000002" footer="0.31496062000000002"/>
  <pageSetup paperSize="9" scale="7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74"/>
  <sheetViews>
    <sheetView showGridLines="0" topLeftCell="A4" zoomScaleNormal="100" workbookViewId="0">
      <selection sqref="A1:I1"/>
    </sheetView>
  </sheetViews>
  <sheetFormatPr defaultRowHeight="11.25" x14ac:dyDescent="0.2"/>
  <cols>
    <col min="1" max="1" width="15.42578125" style="70" bestFit="1" customWidth="1"/>
    <col min="2" max="2" width="30.5703125" style="70" bestFit="1" customWidth="1"/>
    <col min="3" max="4" width="7.85546875" style="89" bestFit="1" customWidth="1"/>
    <col min="5" max="5" width="15.28515625" style="89" bestFit="1" customWidth="1"/>
    <col min="6" max="6" width="10.140625" style="89" bestFit="1" customWidth="1"/>
    <col min="7" max="7" width="13.85546875" style="90" bestFit="1" customWidth="1"/>
    <col min="8" max="8" width="14.7109375" style="89" bestFit="1" customWidth="1"/>
    <col min="9" max="9" width="14.28515625" style="89" bestFit="1" customWidth="1"/>
    <col min="10" max="10" width="10.140625" style="70" bestFit="1" customWidth="1"/>
    <col min="11" max="16384" width="9.140625" style="70"/>
  </cols>
  <sheetData>
    <row r="1" spans="1:19" s="1" customFormat="1" ht="12.75" x14ac:dyDescent="0.2">
      <c r="A1" s="181" t="s">
        <v>22</v>
      </c>
      <c r="B1" s="181"/>
      <c r="C1" s="181"/>
      <c r="D1" s="181"/>
      <c r="E1" s="181"/>
      <c r="F1" s="181"/>
      <c r="G1" s="181"/>
      <c r="H1" s="181"/>
      <c r="I1" s="181"/>
      <c r="J1" s="67"/>
      <c r="K1" s="67"/>
      <c r="L1" s="67"/>
      <c r="M1" s="67"/>
      <c r="N1" s="67"/>
      <c r="O1" s="67"/>
      <c r="P1" s="67"/>
      <c r="Q1" s="67"/>
      <c r="R1" s="67"/>
      <c r="S1" s="67"/>
    </row>
    <row r="2" spans="1:19" s="1" customFormat="1" ht="12.75" x14ac:dyDescent="0.2">
      <c r="A2" s="181" t="s">
        <v>254</v>
      </c>
      <c r="B2" s="181"/>
      <c r="C2" s="181"/>
      <c r="D2" s="181"/>
      <c r="E2" s="181"/>
      <c r="F2" s="181"/>
      <c r="G2" s="181"/>
      <c r="H2" s="181"/>
      <c r="I2" s="181"/>
      <c r="J2" s="67"/>
      <c r="K2" s="67"/>
      <c r="L2" s="67"/>
      <c r="M2" s="67"/>
      <c r="N2" s="67"/>
      <c r="O2" s="67"/>
      <c r="P2" s="67"/>
      <c r="Q2" s="67"/>
      <c r="R2" s="67"/>
      <c r="S2" s="67"/>
    </row>
    <row r="3" spans="1:19" s="1" customFormat="1" ht="12.75" x14ac:dyDescent="0.2">
      <c r="A3" s="182" t="s">
        <v>95</v>
      </c>
      <c r="B3" s="182"/>
      <c r="C3" s="182"/>
      <c r="D3" s="182"/>
      <c r="E3" s="182"/>
      <c r="F3" s="182"/>
      <c r="G3" s="182"/>
      <c r="H3" s="182"/>
      <c r="I3" s="182"/>
      <c r="J3" s="67"/>
      <c r="K3" s="67"/>
      <c r="L3" s="67"/>
      <c r="M3" s="67"/>
      <c r="N3" s="67"/>
      <c r="O3" s="67"/>
      <c r="P3" s="67"/>
      <c r="Q3" s="67"/>
      <c r="R3" s="67"/>
      <c r="S3" s="67"/>
    </row>
    <row r="4" spans="1:19" s="1" customFormat="1" ht="12.75" x14ac:dyDescent="0.2">
      <c r="A4" s="182" t="s">
        <v>96</v>
      </c>
      <c r="B4" s="182"/>
      <c r="C4" s="182"/>
      <c r="D4" s="182"/>
      <c r="E4" s="182"/>
      <c r="F4" s="182"/>
      <c r="G4" s="182"/>
      <c r="H4" s="182"/>
      <c r="I4" s="182"/>
      <c r="J4" s="67"/>
      <c r="K4" s="67"/>
      <c r="L4" s="67"/>
      <c r="M4" s="67"/>
      <c r="N4" s="67"/>
      <c r="O4" s="67"/>
      <c r="P4" s="67"/>
      <c r="Q4" s="67"/>
      <c r="R4" s="67"/>
      <c r="S4" s="67"/>
    </row>
    <row r="5" spans="1:19" s="1" customFormat="1" x14ac:dyDescent="0.2">
      <c r="A5" s="3"/>
      <c r="B5" s="3"/>
      <c r="C5" s="54"/>
      <c r="D5" s="54"/>
      <c r="E5" s="54"/>
      <c r="F5" s="54"/>
      <c r="G5" s="54"/>
      <c r="H5" s="54"/>
      <c r="I5" s="79"/>
      <c r="J5" s="67"/>
      <c r="K5" s="67"/>
      <c r="L5" s="67"/>
      <c r="M5" s="67"/>
      <c r="N5" s="67"/>
      <c r="O5" s="67"/>
      <c r="P5" s="67"/>
      <c r="Q5" s="67"/>
      <c r="R5" s="67"/>
      <c r="S5" s="67"/>
    </row>
    <row r="6" spans="1:19" s="1" customFormat="1" x14ac:dyDescent="0.2">
      <c r="A6" s="3"/>
      <c r="B6" s="3"/>
      <c r="C6" s="54"/>
      <c r="D6" s="54"/>
      <c r="E6" s="54"/>
      <c r="F6" s="54"/>
      <c r="G6" s="54"/>
      <c r="H6" s="54"/>
      <c r="I6" s="79"/>
      <c r="J6" s="67"/>
      <c r="K6" s="67"/>
      <c r="L6" s="67"/>
      <c r="M6" s="67"/>
      <c r="N6" s="67"/>
      <c r="O6" s="67"/>
      <c r="P6" s="67"/>
      <c r="Q6" s="67"/>
      <c r="R6" s="67"/>
      <c r="S6" s="67"/>
    </row>
    <row r="7" spans="1:19" s="1" customFormat="1" x14ac:dyDescent="0.2">
      <c r="A7" s="68"/>
      <c r="B7" s="68"/>
      <c r="C7" s="80"/>
      <c r="D7" s="80"/>
      <c r="E7" s="80"/>
      <c r="F7" s="80"/>
      <c r="G7" s="54"/>
      <c r="H7" s="81"/>
      <c r="I7" s="82" t="s">
        <v>101</v>
      </c>
      <c r="J7" s="67"/>
      <c r="K7" s="67"/>
      <c r="L7" s="67"/>
      <c r="M7" s="67"/>
      <c r="N7" s="67"/>
      <c r="O7" s="67"/>
      <c r="P7" s="67"/>
      <c r="Q7" s="67"/>
      <c r="R7" s="67"/>
      <c r="S7" s="67"/>
    </row>
    <row r="8" spans="1:19" ht="33.75" x14ac:dyDescent="0.2">
      <c r="A8" s="69" t="s">
        <v>85</v>
      </c>
      <c r="B8" s="69" t="s">
        <v>21</v>
      </c>
      <c r="C8" s="83" t="s">
        <v>93</v>
      </c>
      <c r="D8" s="83" t="s">
        <v>1</v>
      </c>
      <c r="E8" s="83" t="s">
        <v>91</v>
      </c>
      <c r="F8" s="83" t="s">
        <v>92</v>
      </c>
      <c r="G8" s="85" t="s">
        <v>79</v>
      </c>
      <c r="H8" s="84" t="s">
        <v>80</v>
      </c>
      <c r="I8" s="86" t="s">
        <v>90</v>
      </c>
    </row>
    <row r="9" spans="1:19" x14ac:dyDescent="0.2">
      <c r="A9" s="177" t="s">
        <v>94</v>
      </c>
      <c r="B9" s="71" t="s">
        <v>23</v>
      </c>
      <c r="C9" s="87">
        <f>SUM(C10:C15)</f>
        <v>0</v>
      </c>
      <c r="D9" s="87">
        <f t="shared" ref="D9:I9" si="0">SUM(D10:D15)</f>
        <v>390.8</v>
      </c>
      <c r="E9" s="87">
        <f t="shared" si="0"/>
        <v>6.15</v>
      </c>
      <c r="F9" s="87">
        <f t="shared" si="0"/>
        <v>4537.7442319640004</v>
      </c>
      <c r="G9" s="87">
        <f t="shared" si="0"/>
        <v>0</v>
      </c>
      <c r="H9" s="87">
        <f t="shared" si="0"/>
        <v>4.4400000000000004</v>
      </c>
      <c r="I9" s="87">
        <f t="shared" si="0"/>
        <v>4939.1342319639998</v>
      </c>
    </row>
    <row r="10" spans="1:19" s="73" customFormat="1" x14ac:dyDescent="0.2">
      <c r="A10" s="178"/>
      <c r="B10" s="72" t="s">
        <v>5</v>
      </c>
      <c r="C10" s="88">
        <v>0</v>
      </c>
      <c r="D10" s="88">
        <v>0</v>
      </c>
      <c r="E10" s="88">
        <v>0</v>
      </c>
      <c r="F10" s="88">
        <v>111.18</v>
      </c>
      <c r="G10" s="88">
        <v>0</v>
      </c>
      <c r="H10" s="88">
        <v>1.78</v>
      </c>
      <c r="I10" s="88">
        <f t="shared" ref="I10:I15" si="1">SUM(C10:H10)</f>
        <v>112.96000000000001</v>
      </c>
    </row>
    <row r="11" spans="1:19" s="73" customFormat="1" x14ac:dyDescent="0.2">
      <c r="A11" s="178"/>
      <c r="B11" s="74" t="s">
        <v>97</v>
      </c>
      <c r="C11" s="88">
        <v>0</v>
      </c>
      <c r="D11" s="88">
        <v>0</v>
      </c>
      <c r="E11" s="88">
        <v>0</v>
      </c>
      <c r="F11" s="88">
        <v>9.4700000000000006</v>
      </c>
      <c r="G11" s="88">
        <v>0</v>
      </c>
      <c r="H11" s="88">
        <v>0</v>
      </c>
      <c r="I11" s="88">
        <f t="shared" si="1"/>
        <v>9.4700000000000006</v>
      </c>
    </row>
    <row r="12" spans="1:19" s="73" customFormat="1" x14ac:dyDescent="0.2">
      <c r="A12" s="178"/>
      <c r="B12" s="74" t="s">
        <v>3</v>
      </c>
      <c r="C12" s="88">
        <v>0</v>
      </c>
      <c r="D12" s="88">
        <v>330.75</v>
      </c>
      <c r="E12" s="88">
        <v>6.15</v>
      </c>
      <c r="F12" s="88">
        <v>299.77999999999997</v>
      </c>
      <c r="G12" s="88">
        <v>0</v>
      </c>
      <c r="H12" s="88">
        <v>0</v>
      </c>
      <c r="I12" s="88">
        <f t="shared" si="1"/>
        <v>636.67999999999995</v>
      </c>
    </row>
    <row r="13" spans="1:19" s="73" customFormat="1" x14ac:dyDescent="0.2">
      <c r="A13" s="178"/>
      <c r="B13" s="74" t="s">
        <v>6</v>
      </c>
      <c r="C13" s="88">
        <v>0</v>
      </c>
      <c r="D13" s="88">
        <v>0</v>
      </c>
      <c r="E13" s="88">
        <v>0</v>
      </c>
      <c r="F13" s="88">
        <v>3.61</v>
      </c>
      <c r="G13" s="88">
        <v>0</v>
      </c>
      <c r="H13" s="88">
        <v>2.66</v>
      </c>
      <c r="I13" s="88">
        <f t="shared" si="1"/>
        <v>6.27</v>
      </c>
    </row>
    <row r="14" spans="1:19" s="73" customFormat="1" x14ac:dyDescent="0.2">
      <c r="A14" s="178"/>
      <c r="B14" s="74" t="s">
        <v>4</v>
      </c>
      <c r="C14" s="88">
        <v>0</v>
      </c>
      <c r="D14" s="88">
        <v>60.05</v>
      </c>
      <c r="E14" s="88">
        <v>0</v>
      </c>
      <c r="F14" s="88">
        <v>30.26</v>
      </c>
      <c r="G14" s="88">
        <v>0</v>
      </c>
      <c r="H14" s="88">
        <v>0</v>
      </c>
      <c r="I14" s="88">
        <f t="shared" si="1"/>
        <v>90.31</v>
      </c>
    </row>
    <row r="15" spans="1:19" s="73" customFormat="1" x14ac:dyDescent="0.2">
      <c r="A15" s="180"/>
      <c r="B15" s="74" t="s">
        <v>2</v>
      </c>
      <c r="C15" s="88">
        <v>0</v>
      </c>
      <c r="D15" s="88">
        <v>0</v>
      </c>
      <c r="E15" s="88">
        <v>0</v>
      </c>
      <c r="F15" s="88">
        <v>4083.4442319640002</v>
      </c>
      <c r="G15" s="88">
        <v>0</v>
      </c>
      <c r="H15" s="88">
        <v>0</v>
      </c>
      <c r="I15" s="88">
        <f t="shared" si="1"/>
        <v>4083.4442319640002</v>
      </c>
    </row>
    <row r="16" spans="1:19" x14ac:dyDescent="0.2">
      <c r="A16" s="177" t="s">
        <v>88</v>
      </c>
      <c r="B16" s="71" t="s">
        <v>23</v>
      </c>
      <c r="C16" s="87">
        <f t="shared" ref="C16:I16" si="2">SUM(C17:C21)</f>
        <v>38789.026704099997</v>
      </c>
      <c r="D16" s="87">
        <f t="shared" si="2"/>
        <v>19807.253715900002</v>
      </c>
      <c r="E16" s="87">
        <f t="shared" si="2"/>
        <v>4990</v>
      </c>
      <c r="F16" s="87">
        <f t="shared" si="2"/>
        <v>0</v>
      </c>
      <c r="G16" s="87">
        <f t="shared" si="2"/>
        <v>0</v>
      </c>
      <c r="H16" s="87">
        <f t="shared" si="2"/>
        <v>0</v>
      </c>
      <c r="I16" s="87">
        <f t="shared" si="2"/>
        <v>63586.280419999996</v>
      </c>
    </row>
    <row r="17" spans="1:9" s="73" customFormat="1" x14ac:dyDescent="0.2">
      <c r="A17" s="178"/>
      <c r="B17" s="72" t="s">
        <v>10</v>
      </c>
      <c r="C17" s="88">
        <v>15.912879999999999</v>
      </c>
      <c r="D17" s="88">
        <v>63.651519999999998</v>
      </c>
      <c r="E17" s="88">
        <v>0</v>
      </c>
      <c r="F17" s="88">
        <v>0</v>
      </c>
      <c r="G17" s="88">
        <v>0</v>
      </c>
      <c r="H17" s="88">
        <v>0</v>
      </c>
      <c r="I17" s="88">
        <f>SUM(C17:H17)</f>
        <v>79.564399999999992</v>
      </c>
    </row>
    <row r="18" spans="1:9" s="73" customFormat="1" x14ac:dyDescent="0.2">
      <c r="A18" s="178"/>
      <c r="B18" s="74" t="s">
        <v>7</v>
      </c>
      <c r="C18" s="88">
        <v>4346.5501795999999</v>
      </c>
      <c r="D18" s="88">
        <v>8295.6003204000008</v>
      </c>
      <c r="E18" s="88">
        <v>0</v>
      </c>
      <c r="F18" s="88">
        <v>0</v>
      </c>
      <c r="G18" s="88">
        <v>0</v>
      </c>
      <c r="H18" s="88">
        <v>0</v>
      </c>
      <c r="I18" s="88">
        <f>SUM(C18:H18)</f>
        <v>12642.1505</v>
      </c>
    </row>
    <row r="19" spans="1:9" s="73" customFormat="1" x14ac:dyDescent="0.2">
      <c r="A19" s="178"/>
      <c r="B19" s="74" t="s">
        <v>8</v>
      </c>
      <c r="C19" s="88">
        <v>0</v>
      </c>
      <c r="D19" s="88">
        <v>0</v>
      </c>
      <c r="E19" s="88">
        <v>4990</v>
      </c>
      <c r="F19" s="88">
        <v>0</v>
      </c>
      <c r="G19" s="88">
        <v>0</v>
      </c>
      <c r="H19" s="88">
        <v>0</v>
      </c>
      <c r="I19" s="88">
        <f>SUM(C19:H19)</f>
        <v>4990</v>
      </c>
    </row>
    <row r="20" spans="1:9" s="73" customFormat="1" x14ac:dyDescent="0.2">
      <c r="A20" s="178"/>
      <c r="B20" s="74" t="s">
        <v>9</v>
      </c>
      <c r="C20" s="88">
        <v>34245.572414499999</v>
      </c>
      <c r="D20" s="88">
        <v>11289.8861055</v>
      </c>
      <c r="E20" s="88">
        <v>0</v>
      </c>
      <c r="F20" s="88">
        <v>0</v>
      </c>
      <c r="G20" s="88">
        <v>0</v>
      </c>
      <c r="H20" s="88">
        <v>0</v>
      </c>
      <c r="I20" s="88">
        <f>SUM(C20:H20)</f>
        <v>45535.45852</v>
      </c>
    </row>
    <row r="21" spans="1:9" s="73" customFormat="1" x14ac:dyDescent="0.2">
      <c r="A21" s="178"/>
      <c r="B21" s="74" t="s">
        <v>24</v>
      </c>
      <c r="C21" s="88">
        <v>180.99123</v>
      </c>
      <c r="D21" s="88">
        <v>158.11577</v>
      </c>
      <c r="E21" s="88">
        <v>0</v>
      </c>
      <c r="F21" s="88">
        <v>0</v>
      </c>
      <c r="G21" s="88">
        <v>0</v>
      </c>
      <c r="H21" s="88">
        <v>0</v>
      </c>
      <c r="I21" s="88">
        <f>SUM(C21:H21)</f>
        <v>339.10699999999997</v>
      </c>
    </row>
    <row r="22" spans="1:9" x14ac:dyDescent="0.2">
      <c r="A22" s="179" t="s">
        <v>100</v>
      </c>
      <c r="B22" s="71" t="s">
        <v>23</v>
      </c>
      <c r="C22" s="87">
        <f>SUM(C23:C39)</f>
        <v>535.61387000000002</v>
      </c>
      <c r="D22" s="87">
        <f t="shared" ref="D22:I22" si="3">SUM(D23:D39)</f>
        <v>0</v>
      </c>
      <c r="E22" s="87">
        <f t="shared" si="3"/>
        <v>76575.00101703059</v>
      </c>
      <c r="F22" s="87">
        <f>SUM(F23:F39)</f>
        <v>12856.978963669719</v>
      </c>
      <c r="G22" s="87">
        <f>SUM(G23:G39)</f>
        <v>676.30474521624501</v>
      </c>
      <c r="H22" s="87">
        <f>SUM(H23:H39)</f>
        <v>506.32287780923394</v>
      </c>
      <c r="I22" s="87">
        <f t="shared" si="3"/>
        <v>91150.221473725789</v>
      </c>
    </row>
    <row r="23" spans="1:9" s="73" customFormat="1" x14ac:dyDescent="0.2">
      <c r="A23" s="179"/>
      <c r="B23" s="75" t="s">
        <v>81</v>
      </c>
      <c r="C23" s="88">
        <v>0</v>
      </c>
      <c r="D23" s="88">
        <v>0</v>
      </c>
      <c r="E23" s="88">
        <v>0</v>
      </c>
      <c r="F23" s="88">
        <v>15.313372040000001</v>
      </c>
      <c r="G23" s="88">
        <v>0</v>
      </c>
      <c r="H23" s="88">
        <v>2.5035471199999999</v>
      </c>
      <c r="I23" s="88">
        <f t="shared" ref="I23:I39" si="4">SUM(C23:H23)</f>
        <v>17.816919160000001</v>
      </c>
    </row>
    <row r="24" spans="1:9" s="73" customFormat="1" x14ac:dyDescent="0.2">
      <c r="A24" s="179"/>
      <c r="B24" s="75" t="s">
        <v>83</v>
      </c>
      <c r="C24" s="88">
        <v>0</v>
      </c>
      <c r="D24" s="88">
        <v>0</v>
      </c>
      <c r="E24" s="88">
        <v>0</v>
      </c>
      <c r="F24" s="88">
        <v>12.10497928</v>
      </c>
      <c r="G24" s="88">
        <v>0</v>
      </c>
      <c r="H24" s="88">
        <v>0</v>
      </c>
      <c r="I24" s="88">
        <f t="shared" si="4"/>
        <v>12.10497928</v>
      </c>
    </row>
    <row r="25" spans="1:9" s="73" customFormat="1" x14ac:dyDescent="0.2">
      <c r="A25" s="179"/>
      <c r="B25" s="75" t="s">
        <v>87</v>
      </c>
      <c r="C25" s="88">
        <v>0</v>
      </c>
      <c r="D25" s="88">
        <v>0</v>
      </c>
      <c r="E25" s="88">
        <v>0</v>
      </c>
      <c r="F25" s="88">
        <v>148.71727872</v>
      </c>
      <c r="G25" s="88">
        <v>0</v>
      </c>
      <c r="H25" s="88">
        <v>0</v>
      </c>
      <c r="I25" s="88">
        <f t="shared" si="4"/>
        <v>148.71727872</v>
      </c>
    </row>
    <row r="26" spans="1:9" s="73" customFormat="1" x14ac:dyDescent="0.2">
      <c r="A26" s="179"/>
      <c r="B26" s="75" t="s">
        <v>11</v>
      </c>
      <c r="C26" s="88">
        <v>0</v>
      </c>
      <c r="D26" s="88">
        <v>0</v>
      </c>
      <c r="E26" s="88">
        <v>47631.353437999998</v>
      </c>
      <c r="F26" s="88">
        <v>0</v>
      </c>
      <c r="G26" s="88">
        <v>0</v>
      </c>
      <c r="H26" s="88">
        <v>0</v>
      </c>
      <c r="I26" s="88">
        <f t="shared" si="4"/>
        <v>47631.353437999998</v>
      </c>
    </row>
    <row r="27" spans="1:9" s="73" customFormat="1" x14ac:dyDescent="0.2">
      <c r="A27" s="179"/>
      <c r="B27" s="75" t="s">
        <v>84</v>
      </c>
      <c r="C27" s="88">
        <v>0</v>
      </c>
      <c r="D27" s="88">
        <v>0</v>
      </c>
      <c r="E27" s="88">
        <v>0</v>
      </c>
      <c r="F27" s="88">
        <v>1</v>
      </c>
      <c r="G27" s="88">
        <v>0</v>
      </c>
      <c r="H27" s="88">
        <v>0</v>
      </c>
      <c r="I27" s="88">
        <f t="shared" si="4"/>
        <v>1</v>
      </c>
    </row>
    <row r="28" spans="1:9" s="73" customFormat="1" x14ac:dyDescent="0.2">
      <c r="A28" s="179"/>
      <c r="B28" s="75" t="s">
        <v>14</v>
      </c>
      <c r="C28" s="88">
        <v>535.61387000000002</v>
      </c>
      <c r="D28" s="88">
        <v>0</v>
      </c>
      <c r="E28" s="88">
        <v>93.715940000000003</v>
      </c>
      <c r="F28" s="88">
        <v>0</v>
      </c>
      <c r="G28" s="88">
        <v>18.88</v>
      </c>
      <c r="H28" s="88">
        <v>0</v>
      </c>
      <c r="I28" s="88">
        <f t="shared" si="4"/>
        <v>648.20981000000006</v>
      </c>
    </row>
    <row r="29" spans="1:9" s="73" customFormat="1" x14ac:dyDescent="0.2">
      <c r="A29" s="179"/>
      <c r="B29" s="75" t="s">
        <v>98</v>
      </c>
      <c r="C29" s="88">
        <v>0</v>
      </c>
      <c r="D29" s="88">
        <v>0</v>
      </c>
      <c r="E29" s="88">
        <v>28819.72</v>
      </c>
      <c r="F29" s="88">
        <v>11794.85</v>
      </c>
      <c r="G29" s="88">
        <v>0</v>
      </c>
      <c r="H29" s="88">
        <v>0</v>
      </c>
      <c r="I29" s="88">
        <f t="shared" si="4"/>
        <v>40614.57</v>
      </c>
    </row>
    <row r="30" spans="1:9" s="73" customFormat="1" x14ac:dyDescent="0.2">
      <c r="A30" s="179"/>
      <c r="B30" s="75" t="s">
        <v>25</v>
      </c>
      <c r="C30" s="88">
        <v>0</v>
      </c>
      <c r="D30" s="88">
        <v>0</v>
      </c>
      <c r="E30" s="88">
        <v>0</v>
      </c>
      <c r="F30" s="88">
        <v>298.42</v>
      </c>
      <c r="G30" s="88">
        <v>488.75</v>
      </c>
      <c r="H30" s="88">
        <v>448.46</v>
      </c>
      <c r="I30" s="88">
        <f t="shared" si="4"/>
        <v>1235.6300000000001</v>
      </c>
    </row>
    <row r="31" spans="1:9" s="73" customFormat="1" x14ac:dyDescent="0.2">
      <c r="A31" s="179"/>
      <c r="B31" s="75" t="s">
        <v>99</v>
      </c>
      <c r="C31" s="88">
        <v>0</v>
      </c>
      <c r="D31" s="88">
        <v>0</v>
      </c>
      <c r="E31" s="88">
        <v>0</v>
      </c>
      <c r="F31" s="88">
        <v>64.5</v>
      </c>
      <c r="G31" s="88">
        <v>0</v>
      </c>
      <c r="H31" s="88">
        <v>0</v>
      </c>
      <c r="I31" s="88">
        <f t="shared" si="4"/>
        <v>64.5</v>
      </c>
    </row>
    <row r="32" spans="1:9" s="73" customFormat="1" x14ac:dyDescent="0.2">
      <c r="A32" s="179"/>
      <c r="B32" s="75" t="s">
        <v>26</v>
      </c>
      <c r="C32" s="88">
        <v>0</v>
      </c>
      <c r="D32" s="88">
        <v>0</v>
      </c>
      <c r="E32" s="88">
        <v>0</v>
      </c>
      <c r="F32" s="88">
        <v>0</v>
      </c>
      <c r="G32" s="88">
        <v>32.293188620000002</v>
      </c>
      <c r="H32" s="88">
        <v>2.7177908</v>
      </c>
      <c r="I32" s="88">
        <f t="shared" si="4"/>
        <v>35.010979420000005</v>
      </c>
    </row>
    <row r="33" spans="1:10" s="73" customFormat="1" x14ac:dyDescent="0.2">
      <c r="A33" s="179"/>
      <c r="B33" s="75" t="s">
        <v>86</v>
      </c>
      <c r="C33" s="88">
        <v>0</v>
      </c>
      <c r="D33" s="88">
        <v>0</v>
      </c>
      <c r="E33" s="88">
        <v>0</v>
      </c>
      <c r="F33" s="88">
        <v>5.6746240073824046</v>
      </c>
      <c r="G33" s="88">
        <v>8.4536825057999998</v>
      </c>
      <c r="H33" s="88">
        <v>0.97549612045324896</v>
      </c>
      <c r="I33" s="88">
        <f t="shared" si="4"/>
        <v>15.103802633635654</v>
      </c>
    </row>
    <row r="34" spans="1:10" s="73" customFormat="1" x14ac:dyDescent="0.2">
      <c r="A34" s="179"/>
      <c r="B34" s="75" t="s">
        <v>18</v>
      </c>
      <c r="C34" s="88">
        <v>0</v>
      </c>
      <c r="D34" s="88">
        <v>0</v>
      </c>
      <c r="E34" s="88">
        <v>0</v>
      </c>
      <c r="F34" s="88">
        <v>178.55298538</v>
      </c>
      <c r="G34" s="88">
        <v>0</v>
      </c>
      <c r="H34" s="88">
        <v>0</v>
      </c>
      <c r="I34" s="88">
        <f t="shared" si="4"/>
        <v>178.55298538</v>
      </c>
    </row>
    <row r="35" spans="1:10" s="73" customFormat="1" x14ac:dyDescent="0.2">
      <c r="A35" s="179"/>
      <c r="B35" s="75" t="s">
        <v>13</v>
      </c>
      <c r="C35" s="88">
        <v>0</v>
      </c>
      <c r="D35" s="88">
        <v>0</v>
      </c>
      <c r="E35" s="88">
        <v>0</v>
      </c>
      <c r="F35" s="88">
        <v>76.16</v>
      </c>
      <c r="G35" s="88">
        <v>0</v>
      </c>
      <c r="H35" s="88">
        <v>0</v>
      </c>
      <c r="I35" s="88">
        <f t="shared" si="4"/>
        <v>76.16</v>
      </c>
    </row>
    <row r="36" spans="1:10" s="73" customFormat="1" x14ac:dyDescent="0.2">
      <c r="A36" s="179"/>
      <c r="B36" s="75" t="s">
        <v>15</v>
      </c>
      <c r="C36" s="88">
        <v>0</v>
      </c>
      <c r="D36" s="88">
        <v>0</v>
      </c>
      <c r="E36" s="88">
        <v>30.211639030587861</v>
      </c>
      <c r="F36" s="88">
        <v>13.586347177947509</v>
      </c>
      <c r="G36" s="88">
        <v>62.823056690444993</v>
      </c>
      <c r="H36" s="88">
        <v>10.092509058780712</v>
      </c>
      <c r="I36" s="88">
        <f t="shared" si="4"/>
        <v>116.71355195776107</v>
      </c>
    </row>
    <row r="37" spans="1:10" s="73" customFormat="1" x14ac:dyDescent="0.2">
      <c r="A37" s="179"/>
      <c r="B37" s="75" t="s">
        <v>16</v>
      </c>
      <c r="C37" s="88">
        <v>0</v>
      </c>
      <c r="D37" s="88">
        <v>0</v>
      </c>
      <c r="E37" s="88">
        <v>0</v>
      </c>
      <c r="F37" s="88">
        <v>153.58551265</v>
      </c>
      <c r="G37" s="88">
        <v>0</v>
      </c>
      <c r="H37" s="88">
        <v>0</v>
      </c>
      <c r="I37" s="88">
        <f t="shared" si="4"/>
        <v>153.58551265</v>
      </c>
    </row>
    <row r="38" spans="1:10" s="73" customFormat="1" x14ac:dyDescent="0.2">
      <c r="A38" s="179"/>
      <c r="B38" s="75" t="s">
        <v>17</v>
      </c>
      <c r="C38" s="88">
        <v>0</v>
      </c>
      <c r="D38" s="88">
        <v>0</v>
      </c>
      <c r="E38" s="88">
        <v>0</v>
      </c>
      <c r="F38" s="88">
        <v>17.82</v>
      </c>
      <c r="G38" s="88">
        <v>0</v>
      </c>
      <c r="H38" s="88">
        <v>0</v>
      </c>
      <c r="I38" s="88">
        <f t="shared" si="4"/>
        <v>17.82</v>
      </c>
    </row>
    <row r="39" spans="1:10" s="73" customFormat="1" x14ac:dyDescent="0.2">
      <c r="A39" s="179"/>
      <c r="B39" s="76" t="s">
        <v>89</v>
      </c>
      <c r="C39" s="88">
        <v>0</v>
      </c>
      <c r="D39" s="88">
        <v>0</v>
      </c>
      <c r="E39" s="88">
        <v>0</v>
      </c>
      <c r="F39" s="88">
        <v>76.693864414389992</v>
      </c>
      <c r="G39" s="88">
        <v>65.104817400000002</v>
      </c>
      <c r="H39" s="88">
        <v>41.573534710000004</v>
      </c>
      <c r="I39" s="88">
        <f t="shared" si="4"/>
        <v>183.37221652439001</v>
      </c>
    </row>
    <row r="40" spans="1:10" x14ac:dyDescent="0.2">
      <c r="B40" s="77" t="s">
        <v>19</v>
      </c>
      <c r="C40" s="87">
        <f>C22+C16+C9</f>
        <v>39324.640574099998</v>
      </c>
      <c r="D40" s="87">
        <f t="shared" ref="D40:I40" si="5">D22+D16+D9</f>
        <v>20198.053715900001</v>
      </c>
      <c r="E40" s="87">
        <f t="shared" si="5"/>
        <v>81571.151017030585</v>
      </c>
      <c r="F40" s="87">
        <f t="shared" si="5"/>
        <v>17394.72319563372</v>
      </c>
      <c r="G40" s="87">
        <f t="shared" si="5"/>
        <v>676.30474521624501</v>
      </c>
      <c r="H40" s="87">
        <f t="shared" si="5"/>
        <v>510.76287780923394</v>
      </c>
      <c r="I40" s="87">
        <f t="shared" si="5"/>
        <v>159675.63612568978</v>
      </c>
      <c r="J40" s="78"/>
    </row>
    <row r="41" spans="1:10" x14ac:dyDescent="0.2">
      <c r="B41" s="171" t="s">
        <v>20</v>
      </c>
      <c r="C41" s="171"/>
      <c r="D41" s="171"/>
      <c r="E41" s="171"/>
      <c r="G41" s="89"/>
    </row>
    <row r="42" spans="1:10" x14ac:dyDescent="0.2">
      <c r="G42" s="89"/>
    </row>
    <row r="43" spans="1:10" x14ac:dyDescent="0.2">
      <c r="G43" s="89"/>
    </row>
    <row r="44" spans="1:10" x14ac:dyDescent="0.2">
      <c r="G44" s="89"/>
    </row>
    <row r="45" spans="1:10" x14ac:dyDescent="0.2">
      <c r="G45" s="89"/>
    </row>
    <row r="46" spans="1:10" x14ac:dyDescent="0.2">
      <c r="G46" s="89"/>
    </row>
    <row r="47" spans="1:10" x14ac:dyDescent="0.2">
      <c r="G47" s="89"/>
    </row>
    <row r="48" spans="1:10" x14ac:dyDescent="0.2">
      <c r="G48" s="89"/>
    </row>
    <row r="49" spans="7:7" x14ac:dyDescent="0.2">
      <c r="G49" s="89"/>
    </row>
    <row r="50" spans="7:7" x14ac:dyDescent="0.2">
      <c r="G50" s="89"/>
    </row>
    <row r="51" spans="7:7" x14ac:dyDescent="0.2">
      <c r="G51" s="89"/>
    </row>
    <row r="52" spans="7:7" x14ac:dyDescent="0.2">
      <c r="G52" s="89"/>
    </row>
    <row r="53" spans="7:7" x14ac:dyDescent="0.2">
      <c r="G53" s="89"/>
    </row>
    <row r="54" spans="7:7" x14ac:dyDescent="0.2">
      <c r="G54" s="89"/>
    </row>
    <row r="55" spans="7:7" x14ac:dyDescent="0.2">
      <c r="G55" s="89"/>
    </row>
    <row r="56" spans="7:7" x14ac:dyDescent="0.2">
      <c r="G56" s="89"/>
    </row>
    <row r="57" spans="7:7" x14ac:dyDescent="0.2">
      <c r="G57" s="89"/>
    </row>
    <row r="58" spans="7:7" x14ac:dyDescent="0.2">
      <c r="G58" s="89"/>
    </row>
    <row r="59" spans="7:7" x14ac:dyDescent="0.2">
      <c r="G59" s="89"/>
    </row>
    <row r="60" spans="7:7" x14ac:dyDescent="0.2">
      <c r="G60" s="89"/>
    </row>
    <row r="61" spans="7:7" x14ac:dyDescent="0.2">
      <c r="G61" s="89"/>
    </row>
    <row r="62" spans="7:7" x14ac:dyDescent="0.2">
      <c r="G62" s="89"/>
    </row>
    <row r="63" spans="7:7" x14ac:dyDescent="0.2">
      <c r="G63" s="89"/>
    </row>
    <row r="64" spans="7:7" x14ac:dyDescent="0.2">
      <c r="G64" s="89"/>
    </row>
    <row r="65" spans="7:7" x14ac:dyDescent="0.2">
      <c r="G65" s="89"/>
    </row>
    <row r="66" spans="7:7" x14ac:dyDescent="0.2">
      <c r="G66" s="89"/>
    </row>
    <row r="67" spans="7:7" x14ac:dyDescent="0.2">
      <c r="G67" s="89"/>
    </row>
    <row r="68" spans="7:7" x14ac:dyDescent="0.2">
      <c r="G68" s="89"/>
    </row>
    <row r="69" spans="7:7" x14ac:dyDescent="0.2">
      <c r="G69" s="89"/>
    </row>
    <row r="70" spans="7:7" x14ac:dyDescent="0.2">
      <c r="G70" s="89"/>
    </row>
    <row r="71" spans="7:7" x14ac:dyDescent="0.2">
      <c r="G71" s="89"/>
    </row>
    <row r="72" spans="7:7" x14ac:dyDescent="0.2">
      <c r="G72" s="89"/>
    </row>
    <row r="73" spans="7:7" x14ac:dyDescent="0.2">
      <c r="G73" s="89"/>
    </row>
    <row r="74" spans="7:7" x14ac:dyDescent="0.2">
      <c r="G74" s="89"/>
    </row>
    <row r="75" spans="7:7" x14ac:dyDescent="0.2">
      <c r="G75" s="89"/>
    </row>
    <row r="76" spans="7:7" x14ac:dyDescent="0.2">
      <c r="G76" s="89"/>
    </row>
    <row r="77" spans="7:7" x14ac:dyDescent="0.2">
      <c r="G77" s="89"/>
    </row>
    <row r="78" spans="7:7" x14ac:dyDescent="0.2">
      <c r="G78" s="89"/>
    </row>
    <row r="79" spans="7:7" x14ac:dyDescent="0.2">
      <c r="G79" s="89"/>
    </row>
    <row r="80" spans="7:7" x14ac:dyDescent="0.2">
      <c r="G80" s="89"/>
    </row>
    <row r="81" spans="7:7" x14ac:dyDescent="0.2">
      <c r="G81" s="89"/>
    </row>
    <row r="82" spans="7:7" x14ac:dyDescent="0.2">
      <c r="G82" s="89"/>
    </row>
    <row r="83" spans="7:7" x14ac:dyDescent="0.2">
      <c r="G83" s="89"/>
    </row>
    <row r="84" spans="7:7" x14ac:dyDescent="0.2">
      <c r="G84" s="89"/>
    </row>
    <row r="85" spans="7:7" x14ac:dyDescent="0.2">
      <c r="G85" s="89"/>
    </row>
    <row r="86" spans="7:7" x14ac:dyDescent="0.2">
      <c r="G86" s="89"/>
    </row>
    <row r="87" spans="7:7" x14ac:dyDescent="0.2">
      <c r="G87" s="89"/>
    </row>
    <row r="88" spans="7:7" x14ac:dyDescent="0.2">
      <c r="G88" s="89"/>
    </row>
    <row r="89" spans="7:7" x14ac:dyDescent="0.2">
      <c r="G89" s="89"/>
    </row>
    <row r="90" spans="7:7" x14ac:dyDescent="0.2">
      <c r="G90" s="89"/>
    </row>
    <row r="91" spans="7:7" x14ac:dyDescent="0.2">
      <c r="G91" s="89"/>
    </row>
    <row r="92" spans="7:7" x14ac:dyDescent="0.2">
      <c r="G92" s="89"/>
    </row>
    <row r="93" spans="7:7" x14ac:dyDescent="0.2">
      <c r="G93" s="89"/>
    </row>
    <row r="94" spans="7:7" x14ac:dyDescent="0.2">
      <c r="G94" s="89"/>
    </row>
    <row r="95" spans="7:7" x14ac:dyDescent="0.2">
      <c r="G95" s="89"/>
    </row>
    <row r="96" spans="7:7" x14ac:dyDescent="0.2">
      <c r="G96" s="89"/>
    </row>
    <row r="97" spans="7:7" x14ac:dyDescent="0.2">
      <c r="G97" s="89"/>
    </row>
    <row r="98" spans="7:7" x14ac:dyDescent="0.2">
      <c r="G98" s="89"/>
    </row>
    <row r="99" spans="7:7" x14ac:dyDescent="0.2">
      <c r="G99" s="89"/>
    </row>
    <row r="100" spans="7:7" x14ac:dyDescent="0.2">
      <c r="G100" s="89"/>
    </row>
    <row r="101" spans="7:7" x14ac:dyDescent="0.2">
      <c r="G101" s="89"/>
    </row>
    <row r="102" spans="7:7" x14ac:dyDescent="0.2">
      <c r="G102" s="89"/>
    </row>
    <row r="103" spans="7:7" x14ac:dyDescent="0.2">
      <c r="G103" s="89"/>
    </row>
    <row r="104" spans="7:7" x14ac:dyDescent="0.2">
      <c r="G104" s="89"/>
    </row>
    <row r="105" spans="7:7" x14ac:dyDescent="0.2">
      <c r="G105" s="89"/>
    </row>
    <row r="106" spans="7:7" x14ac:dyDescent="0.2">
      <c r="G106" s="89"/>
    </row>
    <row r="107" spans="7:7" x14ac:dyDescent="0.2">
      <c r="G107" s="89"/>
    </row>
    <row r="108" spans="7:7" x14ac:dyDescent="0.2">
      <c r="G108" s="89"/>
    </row>
    <row r="109" spans="7:7" x14ac:dyDescent="0.2">
      <c r="G109" s="89"/>
    </row>
    <row r="110" spans="7:7" x14ac:dyDescent="0.2">
      <c r="G110" s="89"/>
    </row>
    <row r="111" spans="7:7" x14ac:dyDescent="0.2">
      <c r="G111" s="89"/>
    </row>
    <row r="112" spans="7:7" x14ac:dyDescent="0.2">
      <c r="G112" s="89"/>
    </row>
    <row r="113" spans="7:7" x14ac:dyDescent="0.2">
      <c r="G113" s="89"/>
    </row>
    <row r="114" spans="7:7" x14ac:dyDescent="0.2">
      <c r="G114" s="89"/>
    </row>
    <row r="115" spans="7:7" x14ac:dyDescent="0.2">
      <c r="G115" s="89"/>
    </row>
    <row r="116" spans="7:7" x14ac:dyDescent="0.2">
      <c r="G116" s="89"/>
    </row>
    <row r="117" spans="7:7" x14ac:dyDescent="0.2">
      <c r="G117" s="89"/>
    </row>
    <row r="118" spans="7:7" x14ac:dyDescent="0.2">
      <c r="G118" s="89"/>
    </row>
    <row r="119" spans="7:7" x14ac:dyDescent="0.2">
      <c r="G119" s="89"/>
    </row>
    <row r="120" spans="7:7" x14ac:dyDescent="0.2">
      <c r="G120" s="89"/>
    </row>
    <row r="121" spans="7:7" x14ac:dyDescent="0.2">
      <c r="G121" s="89"/>
    </row>
    <row r="122" spans="7:7" x14ac:dyDescent="0.2">
      <c r="G122" s="89"/>
    </row>
    <row r="123" spans="7:7" x14ac:dyDescent="0.2">
      <c r="G123" s="89"/>
    </row>
    <row r="124" spans="7:7" x14ac:dyDescent="0.2">
      <c r="G124" s="89"/>
    </row>
    <row r="125" spans="7:7" x14ac:dyDescent="0.2">
      <c r="G125" s="89"/>
    </row>
    <row r="126" spans="7:7" x14ac:dyDescent="0.2">
      <c r="G126" s="89"/>
    </row>
    <row r="127" spans="7:7" x14ac:dyDescent="0.2">
      <c r="G127" s="89"/>
    </row>
    <row r="128" spans="7:7" x14ac:dyDescent="0.2">
      <c r="G128" s="89"/>
    </row>
    <row r="129" spans="7:7" x14ac:dyDescent="0.2">
      <c r="G129" s="89"/>
    </row>
    <row r="130" spans="7:7" x14ac:dyDescent="0.2">
      <c r="G130" s="89"/>
    </row>
    <row r="131" spans="7:7" x14ac:dyDescent="0.2">
      <c r="G131" s="89"/>
    </row>
    <row r="132" spans="7:7" x14ac:dyDescent="0.2">
      <c r="G132" s="89"/>
    </row>
    <row r="133" spans="7:7" x14ac:dyDescent="0.2">
      <c r="G133" s="89"/>
    </row>
    <row r="134" spans="7:7" x14ac:dyDescent="0.2">
      <c r="G134" s="89"/>
    </row>
    <row r="135" spans="7:7" x14ac:dyDescent="0.2">
      <c r="G135" s="89"/>
    </row>
    <row r="136" spans="7:7" x14ac:dyDescent="0.2">
      <c r="G136" s="89"/>
    </row>
    <row r="137" spans="7:7" x14ac:dyDescent="0.2">
      <c r="G137" s="89"/>
    </row>
    <row r="138" spans="7:7" x14ac:dyDescent="0.2">
      <c r="G138" s="89"/>
    </row>
    <row r="139" spans="7:7" x14ac:dyDescent="0.2">
      <c r="G139" s="89"/>
    </row>
    <row r="140" spans="7:7" x14ac:dyDescent="0.2">
      <c r="G140" s="89"/>
    </row>
    <row r="141" spans="7:7" x14ac:dyDescent="0.2">
      <c r="G141" s="89"/>
    </row>
    <row r="142" spans="7:7" x14ac:dyDescent="0.2">
      <c r="G142" s="89"/>
    </row>
    <row r="143" spans="7:7" x14ac:dyDescent="0.2">
      <c r="G143" s="89"/>
    </row>
    <row r="144" spans="7:7" x14ac:dyDescent="0.2">
      <c r="G144" s="89"/>
    </row>
    <row r="145" spans="7:7" x14ac:dyDescent="0.2">
      <c r="G145" s="89"/>
    </row>
    <row r="146" spans="7:7" x14ac:dyDescent="0.2">
      <c r="G146" s="89"/>
    </row>
    <row r="147" spans="7:7" x14ac:dyDescent="0.2">
      <c r="G147" s="89"/>
    </row>
    <row r="148" spans="7:7" x14ac:dyDescent="0.2">
      <c r="G148" s="89"/>
    </row>
    <row r="149" spans="7:7" x14ac:dyDescent="0.2">
      <c r="G149" s="89"/>
    </row>
    <row r="150" spans="7:7" x14ac:dyDescent="0.2">
      <c r="G150" s="89"/>
    </row>
    <row r="151" spans="7:7" x14ac:dyDescent="0.2">
      <c r="G151" s="89"/>
    </row>
    <row r="152" spans="7:7" x14ac:dyDescent="0.2">
      <c r="G152" s="89"/>
    </row>
    <row r="153" spans="7:7" x14ac:dyDescent="0.2">
      <c r="G153" s="89"/>
    </row>
    <row r="154" spans="7:7" x14ac:dyDescent="0.2">
      <c r="G154" s="89"/>
    </row>
    <row r="155" spans="7:7" x14ac:dyDescent="0.2">
      <c r="G155" s="89"/>
    </row>
    <row r="156" spans="7:7" x14ac:dyDescent="0.2">
      <c r="G156" s="89"/>
    </row>
    <row r="157" spans="7:7" x14ac:dyDescent="0.2">
      <c r="G157" s="89"/>
    </row>
    <row r="158" spans="7:7" x14ac:dyDescent="0.2">
      <c r="G158" s="89"/>
    </row>
    <row r="159" spans="7:7" x14ac:dyDescent="0.2">
      <c r="G159" s="89"/>
    </row>
    <row r="160" spans="7:7" x14ac:dyDescent="0.2">
      <c r="G160" s="89"/>
    </row>
    <row r="161" spans="7:7" x14ac:dyDescent="0.2">
      <c r="G161" s="89"/>
    </row>
    <row r="162" spans="7:7" x14ac:dyDescent="0.2">
      <c r="G162" s="89"/>
    </row>
    <row r="163" spans="7:7" x14ac:dyDescent="0.2">
      <c r="G163" s="89"/>
    </row>
    <row r="164" spans="7:7" x14ac:dyDescent="0.2">
      <c r="G164" s="89"/>
    </row>
    <row r="165" spans="7:7" x14ac:dyDescent="0.2">
      <c r="G165" s="89"/>
    </row>
    <row r="166" spans="7:7" x14ac:dyDescent="0.2">
      <c r="G166" s="89"/>
    </row>
    <row r="167" spans="7:7" x14ac:dyDescent="0.2">
      <c r="G167" s="89"/>
    </row>
    <row r="168" spans="7:7" x14ac:dyDescent="0.2">
      <c r="G168" s="89"/>
    </row>
    <row r="169" spans="7:7" x14ac:dyDescent="0.2">
      <c r="G169" s="89"/>
    </row>
    <row r="170" spans="7:7" x14ac:dyDescent="0.2">
      <c r="G170" s="89"/>
    </row>
    <row r="171" spans="7:7" x14ac:dyDescent="0.2">
      <c r="G171" s="89"/>
    </row>
    <row r="172" spans="7:7" x14ac:dyDescent="0.2">
      <c r="G172" s="89"/>
    </row>
    <row r="173" spans="7:7" x14ac:dyDescent="0.2">
      <c r="G173" s="89"/>
    </row>
    <row r="174" spans="7:7" x14ac:dyDescent="0.2">
      <c r="G174" s="89"/>
    </row>
    <row r="175" spans="7:7" x14ac:dyDescent="0.2">
      <c r="G175" s="89"/>
    </row>
    <row r="176" spans="7:7" x14ac:dyDescent="0.2">
      <c r="G176" s="89"/>
    </row>
    <row r="177" spans="7:7" x14ac:dyDescent="0.2">
      <c r="G177" s="89"/>
    </row>
    <row r="178" spans="7:7" x14ac:dyDescent="0.2">
      <c r="G178" s="89"/>
    </row>
    <row r="179" spans="7:7" x14ac:dyDescent="0.2">
      <c r="G179" s="89"/>
    </row>
    <row r="180" spans="7:7" x14ac:dyDescent="0.2">
      <c r="G180" s="89"/>
    </row>
    <row r="181" spans="7:7" x14ac:dyDescent="0.2">
      <c r="G181" s="89"/>
    </row>
    <row r="182" spans="7:7" x14ac:dyDescent="0.2">
      <c r="G182" s="89"/>
    </row>
    <row r="183" spans="7:7" x14ac:dyDescent="0.2">
      <c r="G183" s="89"/>
    </row>
    <row r="184" spans="7:7" x14ac:dyDescent="0.2">
      <c r="G184" s="89"/>
    </row>
    <row r="185" spans="7:7" x14ac:dyDescent="0.2">
      <c r="G185" s="89"/>
    </row>
    <row r="186" spans="7:7" x14ac:dyDescent="0.2">
      <c r="G186" s="89"/>
    </row>
    <row r="187" spans="7:7" x14ac:dyDescent="0.2">
      <c r="G187" s="89"/>
    </row>
    <row r="188" spans="7:7" x14ac:dyDescent="0.2">
      <c r="G188" s="89"/>
    </row>
    <row r="189" spans="7:7" x14ac:dyDescent="0.2">
      <c r="G189" s="89"/>
    </row>
    <row r="190" spans="7:7" x14ac:dyDescent="0.2">
      <c r="G190" s="89"/>
    </row>
    <row r="191" spans="7:7" x14ac:dyDescent="0.2">
      <c r="G191" s="89"/>
    </row>
    <row r="192" spans="7:7" x14ac:dyDescent="0.2">
      <c r="G192" s="89"/>
    </row>
    <row r="193" spans="7:7" x14ac:dyDescent="0.2">
      <c r="G193" s="89"/>
    </row>
    <row r="194" spans="7:7" x14ac:dyDescent="0.2">
      <c r="G194" s="89"/>
    </row>
    <row r="195" spans="7:7" x14ac:dyDescent="0.2">
      <c r="G195" s="89"/>
    </row>
    <row r="196" spans="7:7" x14ac:dyDescent="0.2">
      <c r="G196" s="89"/>
    </row>
    <row r="197" spans="7:7" x14ac:dyDescent="0.2">
      <c r="G197" s="89"/>
    </row>
    <row r="198" spans="7:7" x14ac:dyDescent="0.2">
      <c r="G198" s="89"/>
    </row>
    <row r="199" spans="7:7" x14ac:dyDescent="0.2">
      <c r="G199" s="89"/>
    </row>
    <row r="200" spans="7:7" x14ac:dyDescent="0.2">
      <c r="G200" s="89"/>
    </row>
    <row r="201" spans="7:7" x14ac:dyDescent="0.2">
      <c r="G201" s="89"/>
    </row>
    <row r="202" spans="7:7" x14ac:dyDescent="0.2">
      <c r="G202" s="89"/>
    </row>
    <row r="203" spans="7:7" x14ac:dyDescent="0.2">
      <c r="G203" s="89"/>
    </row>
    <row r="204" spans="7:7" x14ac:dyDescent="0.2">
      <c r="G204" s="89"/>
    </row>
    <row r="205" spans="7:7" x14ac:dyDescent="0.2">
      <c r="G205" s="89"/>
    </row>
    <row r="206" spans="7:7" x14ac:dyDescent="0.2">
      <c r="G206" s="89"/>
    </row>
    <row r="207" spans="7:7" x14ac:dyDescent="0.2">
      <c r="G207" s="89"/>
    </row>
    <row r="208" spans="7:7" x14ac:dyDescent="0.2">
      <c r="G208" s="89"/>
    </row>
    <row r="209" spans="7:7" x14ac:dyDescent="0.2">
      <c r="G209" s="89"/>
    </row>
    <row r="210" spans="7:7" x14ac:dyDescent="0.2">
      <c r="G210" s="89"/>
    </row>
    <row r="211" spans="7:7" x14ac:dyDescent="0.2">
      <c r="G211" s="89"/>
    </row>
    <row r="212" spans="7:7" x14ac:dyDescent="0.2">
      <c r="G212" s="89"/>
    </row>
    <row r="213" spans="7:7" x14ac:dyDescent="0.2">
      <c r="G213" s="89"/>
    </row>
    <row r="214" spans="7:7" x14ac:dyDescent="0.2">
      <c r="G214" s="89"/>
    </row>
    <row r="215" spans="7:7" x14ac:dyDescent="0.2">
      <c r="G215" s="89"/>
    </row>
    <row r="216" spans="7:7" x14ac:dyDescent="0.2">
      <c r="G216" s="89"/>
    </row>
    <row r="217" spans="7:7" x14ac:dyDescent="0.2">
      <c r="G217" s="89"/>
    </row>
    <row r="218" spans="7:7" x14ac:dyDescent="0.2">
      <c r="G218" s="89"/>
    </row>
    <row r="219" spans="7:7" x14ac:dyDescent="0.2">
      <c r="G219" s="89"/>
    </row>
    <row r="220" spans="7:7" x14ac:dyDescent="0.2">
      <c r="G220" s="89"/>
    </row>
    <row r="221" spans="7:7" x14ac:dyDescent="0.2">
      <c r="G221" s="89"/>
    </row>
    <row r="222" spans="7:7" x14ac:dyDescent="0.2">
      <c r="G222" s="89"/>
    </row>
    <row r="223" spans="7:7" x14ac:dyDescent="0.2">
      <c r="G223" s="89"/>
    </row>
    <row r="224" spans="7:7" x14ac:dyDescent="0.2">
      <c r="G224" s="89"/>
    </row>
    <row r="225" spans="7:7" x14ac:dyDescent="0.2">
      <c r="G225" s="89"/>
    </row>
    <row r="226" spans="7:7" x14ac:dyDescent="0.2">
      <c r="G226" s="89"/>
    </row>
    <row r="227" spans="7:7" x14ac:dyDescent="0.2">
      <c r="G227" s="89"/>
    </row>
    <row r="228" spans="7:7" x14ac:dyDescent="0.2">
      <c r="G228" s="89"/>
    </row>
    <row r="229" spans="7:7" x14ac:dyDescent="0.2">
      <c r="G229" s="89"/>
    </row>
    <row r="230" spans="7:7" x14ac:dyDescent="0.2">
      <c r="G230" s="89"/>
    </row>
    <row r="231" spans="7:7" x14ac:dyDescent="0.2">
      <c r="G231" s="89"/>
    </row>
    <row r="232" spans="7:7" x14ac:dyDescent="0.2">
      <c r="G232" s="89"/>
    </row>
    <row r="233" spans="7:7" x14ac:dyDescent="0.2">
      <c r="G233" s="89"/>
    </row>
    <row r="234" spans="7:7" x14ac:dyDescent="0.2">
      <c r="G234" s="89"/>
    </row>
    <row r="235" spans="7:7" x14ac:dyDescent="0.2">
      <c r="G235" s="89"/>
    </row>
    <row r="236" spans="7:7" x14ac:dyDescent="0.2">
      <c r="G236" s="89"/>
    </row>
    <row r="237" spans="7:7" x14ac:dyDescent="0.2">
      <c r="G237" s="89"/>
    </row>
    <row r="238" spans="7:7" x14ac:dyDescent="0.2">
      <c r="G238" s="89"/>
    </row>
    <row r="239" spans="7:7" x14ac:dyDescent="0.2">
      <c r="G239" s="89"/>
    </row>
    <row r="240" spans="7:7" x14ac:dyDescent="0.2">
      <c r="G240" s="89"/>
    </row>
    <row r="241" spans="7:7" x14ac:dyDescent="0.2">
      <c r="G241" s="89"/>
    </row>
    <row r="242" spans="7:7" x14ac:dyDescent="0.2">
      <c r="G242" s="89"/>
    </row>
    <row r="243" spans="7:7" x14ac:dyDescent="0.2">
      <c r="G243" s="89"/>
    </row>
    <row r="244" spans="7:7" x14ac:dyDescent="0.2">
      <c r="G244" s="89"/>
    </row>
    <row r="245" spans="7:7" x14ac:dyDescent="0.2">
      <c r="G245" s="89"/>
    </row>
    <row r="246" spans="7:7" x14ac:dyDescent="0.2">
      <c r="G246" s="89"/>
    </row>
    <row r="247" spans="7:7" x14ac:dyDescent="0.2">
      <c r="G247" s="89"/>
    </row>
    <row r="248" spans="7:7" x14ac:dyDescent="0.2">
      <c r="G248" s="89"/>
    </row>
    <row r="249" spans="7:7" x14ac:dyDescent="0.2">
      <c r="G249" s="89"/>
    </row>
    <row r="250" spans="7:7" x14ac:dyDescent="0.2">
      <c r="G250" s="89"/>
    </row>
    <row r="251" spans="7:7" x14ac:dyDescent="0.2">
      <c r="G251" s="89"/>
    </row>
    <row r="252" spans="7:7" x14ac:dyDescent="0.2">
      <c r="G252" s="89"/>
    </row>
    <row r="253" spans="7:7" x14ac:dyDescent="0.2">
      <c r="G253" s="89"/>
    </row>
    <row r="254" spans="7:7" x14ac:dyDescent="0.2">
      <c r="G254" s="89"/>
    </row>
    <row r="255" spans="7:7" x14ac:dyDescent="0.2">
      <c r="G255" s="89"/>
    </row>
    <row r="256" spans="7:7" x14ac:dyDescent="0.2">
      <c r="G256" s="89"/>
    </row>
    <row r="257" spans="7:7" x14ac:dyDescent="0.2">
      <c r="G257" s="89"/>
    </row>
    <row r="258" spans="7:7" x14ac:dyDescent="0.2">
      <c r="G258" s="89"/>
    </row>
    <row r="259" spans="7:7" x14ac:dyDescent="0.2">
      <c r="G259" s="89"/>
    </row>
    <row r="260" spans="7:7" x14ac:dyDescent="0.2">
      <c r="G260" s="89"/>
    </row>
    <row r="261" spans="7:7" x14ac:dyDescent="0.2">
      <c r="G261" s="89"/>
    </row>
    <row r="262" spans="7:7" x14ac:dyDescent="0.2">
      <c r="G262" s="89"/>
    </row>
    <row r="263" spans="7:7" x14ac:dyDescent="0.2">
      <c r="G263" s="89"/>
    </row>
    <row r="264" spans="7:7" x14ac:dyDescent="0.2">
      <c r="G264" s="89"/>
    </row>
    <row r="265" spans="7:7" x14ac:dyDescent="0.2">
      <c r="G265" s="89"/>
    </row>
    <row r="266" spans="7:7" x14ac:dyDescent="0.2">
      <c r="G266" s="89"/>
    </row>
    <row r="267" spans="7:7" x14ac:dyDescent="0.2">
      <c r="G267" s="89"/>
    </row>
    <row r="273" spans="7:7" x14ac:dyDescent="0.2">
      <c r="G273" s="89"/>
    </row>
    <row r="274" spans="7:7" x14ac:dyDescent="0.2">
      <c r="G274" s="89"/>
    </row>
  </sheetData>
  <mergeCells count="8">
    <mergeCell ref="B41:E41"/>
    <mergeCell ref="A16:A21"/>
    <mergeCell ref="A22:A39"/>
    <mergeCell ref="A9:A15"/>
    <mergeCell ref="A1:I1"/>
    <mergeCell ref="A2:I2"/>
    <mergeCell ref="A3:I3"/>
    <mergeCell ref="A4:I4"/>
  </mergeCells>
  <pageMargins left="0.511811024" right="0.511811024" top="0.78740157499999996" bottom="0.78740157499999996" header="0.31496062000000002" footer="0.31496062000000002"/>
  <pageSetup paperSize="9" scale="56" orientation="portrait" r:id="rId1"/>
  <ignoredErrors>
    <ignoredError sqref="I16 I22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6"/>
  <sheetViews>
    <sheetView showGridLines="0" zoomScaleNormal="100" workbookViewId="0">
      <selection sqref="A1:F1"/>
    </sheetView>
  </sheetViews>
  <sheetFormatPr defaultRowHeight="15" x14ac:dyDescent="0.25"/>
  <cols>
    <col min="1" max="1" width="42.140625" style="15" customWidth="1"/>
    <col min="2" max="2" width="16" style="32" bestFit="1" customWidth="1"/>
    <col min="3" max="3" width="15.7109375" style="30" bestFit="1" customWidth="1"/>
    <col min="4" max="4" width="13.42578125" style="30" customWidth="1"/>
    <col min="5" max="5" width="15.7109375" style="30" customWidth="1"/>
    <col min="6" max="6" width="15.7109375" style="31" customWidth="1"/>
    <col min="7" max="7" width="9.7109375" style="15" bestFit="1" customWidth="1"/>
    <col min="8" max="16384" width="9.140625" style="15"/>
  </cols>
  <sheetData>
    <row r="1" spans="1:9" s="7" customFormat="1" ht="12.75" x14ac:dyDescent="0.25">
      <c r="A1" s="196" t="s">
        <v>27</v>
      </c>
      <c r="B1" s="196"/>
      <c r="C1" s="196"/>
      <c r="D1" s="196"/>
      <c r="E1" s="196"/>
      <c r="F1" s="196"/>
    </row>
    <row r="2" spans="1:9" s="7" customFormat="1" ht="12.75" x14ac:dyDescent="0.25">
      <c r="A2" s="196" t="s">
        <v>254</v>
      </c>
      <c r="B2" s="196"/>
      <c r="C2" s="196"/>
      <c r="D2" s="196"/>
      <c r="E2" s="196"/>
      <c r="F2" s="196"/>
    </row>
    <row r="3" spans="1:9" s="7" customFormat="1" ht="12.75" x14ac:dyDescent="0.25">
      <c r="A3" s="196" t="s">
        <v>105</v>
      </c>
      <c r="B3" s="196"/>
      <c r="C3" s="196"/>
      <c r="D3" s="196"/>
      <c r="E3" s="196"/>
      <c r="F3" s="196"/>
    </row>
    <row r="4" spans="1:9" s="7" customFormat="1" ht="12.75" x14ac:dyDescent="0.25">
      <c r="A4" s="196" t="s">
        <v>106</v>
      </c>
      <c r="B4" s="196"/>
      <c r="C4" s="196"/>
      <c r="D4" s="196"/>
      <c r="E4" s="196"/>
      <c r="F4" s="196"/>
    </row>
    <row r="5" spans="1:9" s="7" customFormat="1" ht="11.25" x14ac:dyDescent="0.25">
      <c r="A5" s="35"/>
      <c r="B5" s="35"/>
      <c r="C5" s="48"/>
      <c r="D5" s="48"/>
      <c r="E5" s="48"/>
      <c r="F5" s="36"/>
    </row>
    <row r="6" spans="1:9" s="7" customFormat="1" ht="11.25" x14ac:dyDescent="0.25">
      <c r="A6" s="35"/>
      <c r="B6" s="35"/>
      <c r="C6" s="48"/>
      <c r="D6" s="55"/>
      <c r="E6" s="55"/>
      <c r="F6" s="64"/>
    </row>
    <row r="7" spans="1:9" s="7" customFormat="1" ht="11.25" x14ac:dyDescent="0.25">
      <c r="B7" s="8"/>
      <c r="C7" s="9"/>
      <c r="D7" s="56"/>
      <c r="E7" s="197"/>
      <c r="F7" s="197"/>
    </row>
    <row r="8" spans="1:9" s="38" customFormat="1" ht="11.25" x14ac:dyDescent="0.25">
      <c r="A8" s="194" t="s">
        <v>28</v>
      </c>
      <c r="B8" s="194" t="s">
        <v>29</v>
      </c>
      <c r="C8" s="202" t="s">
        <v>252</v>
      </c>
      <c r="D8" s="203"/>
      <c r="E8" s="198" t="s">
        <v>104</v>
      </c>
      <c r="F8" s="200" t="s">
        <v>249</v>
      </c>
    </row>
    <row r="9" spans="1:9" s="38" customFormat="1" ht="33.75" x14ac:dyDescent="0.25">
      <c r="A9" s="195"/>
      <c r="B9" s="195"/>
      <c r="C9" s="4" t="s">
        <v>102</v>
      </c>
      <c r="D9" s="5" t="s">
        <v>103</v>
      </c>
      <c r="E9" s="199"/>
      <c r="F9" s="201"/>
    </row>
    <row r="10" spans="1:9" x14ac:dyDescent="0.25">
      <c r="A10" s="25" t="s">
        <v>30</v>
      </c>
      <c r="B10" s="12"/>
      <c r="C10" s="13"/>
      <c r="D10" s="13"/>
      <c r="E10" s="13"/>
      <c r="F10" s="17">
        <f>SUM(F11:F17)</f>
        <v>4083.4442319640002</v>
      </c>
      <c r="G10" s="57"/>
      <c r="H10" s="57"/>
      <c r="I10" s="57"/>
    </row>
    <row r="11" spans="1:9" x14ac:dyDescent="0.25">
      <c r="A11" s="117" t="s">
        <v>109</v>
      </c>
      <c r="B11" s="103" t="s">
        <v>110</v>
      </c>
      <c r="C11" s="20">
        <v>240.70000000000002</v>
      </c>
      <c r="D11" s="20">
        <v>240.70000000000002</v>
      </c>
      <c r="E11" s="20">
        <v>85.4</v>
      </c>
      <c r="F11" s="21">
        <v>46.660000000000004</v>
      </c>
      <c r="G11" s="58"/>
      <c r="H11" s="58"/>
      <c r="I11" s="58"/>
    </row>
    <row r="12" spans="1:9" x14ac:dyDescent="0.25">
      <c r="A12" s="117" t="s">
        <v>111</v>
      </c>
      <c r="B12" s="191" t="s">
        <v>110</v>
      </c>
      <c r="C12" s="20">
        <v>1183.8999999999999</v>
      </c>
      <c r="D12" s="20">
        <v>1183.8999999999999</v>
      </c>
      <c r="E12" s="20">
        <v>184.3</v>
      </c>
      <c r="F12" s="21">
        <v>350.01852042299998</v>
      </c>
      <c r="G12" s="58"/>
      <c r="H12" s="58"/>
      <c r="I12" s="58"/>
    </row>
    <row r="13" spans="1:9" x14ac:dyDescent="0.25">
      <c r="A13" s="119" t="s">
        <v>113</v>
      </c>
      <c r="B13" s="193"/>
      <c r="C13" s="23">
        <v>529.62</v>
      </c>
      <c r="D13" s="23">
        <v>529.62</v>
      </c>
      <c r="E13" s="23">
        <v>0.9</v>
      </c>
      <c r="F13" s="21">
        <v>21.05</v>
      </c>
      <c r="G13" s="58"/>
      <c r="H13" s="58"/>
      <c r="I13" s="58"/>
    </row>
    <row r="14" spans="1:9" x14ac:dyDescent="0.25">
      <c r="A14" s="117" t="s">
        <v>114</v>
      </c>
      <c r="B14" s="103" t="s">
        <v>112</v>
      </c>
      <c r="C14" s="23">
        <v>2</v>
      </c>
      <c r="D14" s="23">
        <v>2</v>
      </c>
      <c r="E14" s="23">
        <v>0</v>
      </c>
      <c r="F14" s="21">
        <v>0</v>
      </c>
      <c r="G14" s="58"/>
      <c r="H14" s="58"/>
      <c r="I14" s="58"/>
    </row>
    <row r="15" spans="1:9" x14ac:dyDescent="0.25">
      <c r="A15" s="122" t="s">
        <v>262</v>
      </c>
      <c r="B15" s="191" t="s">
        <v>110</v>
      </c>
      <c r="C15" s="23">
        <v>51679.7</v>
      </c>
      <c r="D15" s="23">
        <v>51679.7</v>
      </c>
      <c r="E15" s="23">
        <v>51679.7</v>
      </c>
      <c r="F15" s="21">
        <v>327.88</v>
      </c>
      <c r="G15" s="58"/>
      <c r="H15" s="58"/>
      <c r="I15" s="58"/>
    </row>
    <row r="16" spans="1:9" x14ac:dyDescent="0.25">
      <c r="A16" s="123" t="s">
        <v>271</v>
      </c>
      <c r="B16" s="192"/>
      <c r="C16" s="23">
        <v>51679.7</v>
      </c>
      <c r="D16" s="23">
        <v>51679.7</v>
      </c>
      <c r="E16" s="23">
        <v>51679.7</v>
      </c>
      <c r="F16" s="21">
        <v>3337.8357115409999</v>
      </c>
      <c r="G16" s="58"/>
      <c r="H16" s="58"/>
      <c r="I16" s="58"/>
    </row>
    <row r="17" spans="1:9" x14ac:dyDescent="0.25">
      <c r="A17" s="119" t="s">
        <v>26</v>
      </c>
      <c r="B17" s="193"/>
      <c r="C17" s="23">
        <v>1163.0999999999999</v>
      </c>
      <c r="D17" s="23">
        <v>1163.0999999999999</v>
      </c>
      <c r="E17" s="23">
        <v>0</v>
      </c>
      <c r="F17" s="21">
        <v>0</v>
      </c>
      <c r="G17" s="58"/>
      <c r="H17" s="58"/>
      <c r="I17" s="58"/>
    </row>
    <row r="18" spans="1:9" x14ac:dyDescent="0.25">
      <c r="A18" s="25" t="s">
        <v>3</v>
      </c>
      <c r="B18" s="12"/>
      <c r="C18" s="59"/>
      <c r="D18" s="59"/>
      <c r="E18" s="59"/>
      <c r="F18" s="17">
        <f>SUM(F19:F22)</f>
        <v>636.67999999999995</v>
      </c>
      <c r="G18" s="57"/>
      <c r="H18" s="57"/>
      <c r="I18" s="57"/>
    </row>
    <row r="19" spans="1:9" x14ac:dyDescent="0.25">
      <c r="A19" s="119" t="s">
        <v>115</v>
      </c>
      <c r="B19" s="191" t="s">
        <v>110</v>
      </c>
      <c r="C19" s="23">
        <v>10</v>
      </c>
      <c r="D19" s="23">
        <v>10</v>
      </c>
      <c r="E19" s="23">
        <v>0</v>
      </c>
      <c r="F19" s="24">
        <v>0</v>
      </c>
      <c r="G19" s="60"/>
      <c r="H19" s="60"/>
      <c r="I19" s="60"/>
    </row>
    <row r="20" spans="1:9" x14ac:dyDescent="0.25">
      <c r="A20" s="119" t="s">
        <v>116</v>
      </c>
      <c r="B20" s="193"/>
      <c r="C20" s="23">
        <v>2896.6600000000003</v>
      </c>
      <c r="D20" s="23">
        <v>2896.6600000000003</v>
      </c>
      <c r="E20" s="23">
        <v>163</v>
      </c>
      <c r="F20" s="24">
        <v>634.42999999999995</v>
      </c>
      <c r="G20" s="60"/>
      <c r="H20" s="60"/>
      <c r="I20" s="60"/>
    </row>
    <row r="21" spans="1:9" x14ac:dyDescent="0.25">
      <c r="A21" s="185" t="s">
        <v>117</v>
      </c>
      <c r="B21" s="103" t="s">
        <v>47</v>
      </c>
      <c r="C21" s="23">
        <v>863</v>
      </c>
      <c r="D21" s="23">
        <v>863</v>
      </c>
      <c r="E21" s="23">
        <v>1</v>
      </c>
      <c r="F21" s="24">
        <v>2.25</v>
      </c>
      <c r="G21" s="60"/>
      <c r="H21" s="60"/>
      <c r="I21" s="60"/>
    </row>
    <row r="22" spans="1:9" x14ac:dyDescent="0.25">
      <c r="A22" s="187"/>
      <c r="B22" s="103" t="s">
        <v>110</v>
      </c>
      <c r="C22" s="23">
        <v>26.3</v>
      </c>
      <c r="D22" s="23">
        <v>26.3</v>
      </c>
      <c r="E22" s="23">
        <v>0</v>
      </c>
      <c r="F22" s="24">
        <v>0</v>
      </c>
      <c r="G22" s="61"/>
      <c r="H22" s="61"/>
    </row>
    <row r="23" spans="1:9" x14ac:dyDescent="0.25">
      <c r="A23" s="25" t="s">
        <v>4</v>
      </c>
      <c r="B23" s="12"/>
      <c r="C23" s="13"/>
      <c r="D23" s="13"/>
      <c r="E23" s="13"/>
      <c r="F23" s="17">
        <f>SUM(F24:F37)</f>
        <v>90.31</v>
      </c>
    </row>
    <row r="24" spans="1:9" x14ac:dyDescent="0.25">
      <c r="A24" s="105" t="s">
        <v>34</v>
      </c>
      <c r="B24" s="103" t="s">
        <v>51</v>
      </c>
      <c r="C24" s="20">
        <v>1</v>
      </c>
      <c r="D24" s="20">
        <v>1</v>
      </c>
      <c r="E24" s="20">
        <v>0</v>
      </c>
      <c r="F24" s="21">
        <v>0</v>
      </c>
    </row>
    <row r="25" spans="1:9" x14ac:dyDescent="0.25">
      <c r="A25" s="185" t="s">
        <v>119</v>
      </c>
      <c r="B25" s="103" t="s">
        <v>118</v>
      </c>
      <c r="C25" s="20">
        <v>895</v>
      </c>
      <c r="D25" s="20">
        <v>895</v>
      </c>
      <c r="E25" s="20">
        <v>0</v>
      </c>
      <c r="F25" s="21">
        <v>0</v>
      </c>
    </row>
    <row r="26" spans="1:9" x14ac:dyDescent="0.25">
      <c r="A26" s="186"/>
      <c r="B26" s="103" t="s">
        <v>120</v>
      </c>
      <c r="C26" s="20">
        <v>150000</v>
      </c>
      <c r="D26" s="20">
        <v>150000</v>
      </c>
      <c r="E26" s="20">
        <v>0</v>
      </c>
      <c r="F26" s="21">
        <v>0</v>
      </c>
    </row>
    <row r="27" spans="1:9" x14ac:dyDescent="0.25">
      <c r="A27" s="187"/>
      <c r="B27" s="103" t="s">
        <v>121</v>
      </c>
      <c r="C27" s="20">
        <v>100</v>
      </c>
      <c r="D27" s="20">
        <v>100</v>
      </c>
      <c r="E27" s="20">
        <v>11</v>
      </c>
      <c r="F27" s="21">
        <v>50.05</v>
      </c>
    </row>
    <row r="28" spans="1:9" x14ac:dyDescent="0.25">
      <c r="A28" s="108" t="s">
        <v>119</v>
      </c>
      <c r="B28" s="102" t="s">
        <v>51</v>
      </c>
      <c r="C28" s="20">
        <v>1</v>
      </c>
      <c r="D28" s="20">
        <v>1</v>
      </c>
      <c r="E28" s="20">
        <v>0</v>
      </c>
      <c r="F28" s="21">
        <v>0</v>
      </c>
    </row>
    <row r="29" spans="1:9" x14ac:dyDescent="0.25">
      <c r="A29" s="188" t="s">
        <v>33</v>
      </c>
      <c r="B29" s="103" t="s">
        <v>118</v>
      </c>
      <c r="C29" s="20">
        <v>-110.7</v>
      </c>
      <c r="D29" s="20">
        <v>-110.7</v>
      </c>
      <c r="E29" s="20">
        <v>-32</v>
      </c>
      <c r="F29" s="21">
        <v>14</v>
      </c>
    </row>
    <row r="30" spans="1:9" x14ac:dyDescent="0.25">
      <c r="A30" s="189"/>
      <c r="B30" s="102" t="s">
        <v>121</v>
      </c>
      <c r="C30" s="20">
        <v>100</v>
      </c>
      <c r="D30" s="20">
        <v>100</v>
      </c>
      <c r="E30" s="20">
        <v>0</v>
      </c>
      <c r="F30" s="21">
        <v>0</v>
      </c>
    </row>
    <row r="31" spans="1:9" x14ac:dyDescent="0.25">
      <c r="A31" s="188" t="s">
        <v>122</v>
      </c>
      <c r="B31" s="102" t="s">
        <v>121</v>
      </c>
      <c r="C31" s="20">
        <v>100</v>
      </c>
      <c r="D31" s="20">
        <v>100</v>
      </c>
      <c r="E31" s="20">
        <v>0</v>
      </c>
      <c r="F31" s="21">
        <v>0</v>
      </c>
    </row>
    <row r="32" spans="1:9" x14ac:dyDescent="0.25">
      <c r="A32" s="189"/>
      <c r="B32" s="102" t="s">
        <v>51</v>
      </c>
      <c r="C32" s="20">
        <v>1</v>
      </c>
      <c r="D32" s="20">
        <v>1</v>
      </c>
      <c r="E32" s="20">
        <v>0</v>
      </c>
      <c r="F32" s="21">
        <v>0</v>
      </c>
    </row>
    <row r="33" spans="1:6" x14ac:dyDescent="0.25">
      <c r="A33" s="188" t="s">
        <v>123</v>
      </c>
      <c r="B33" s="102" t="s">
        <v>121</v>
      </c>
      <c r="C33" s="20">
        <v>100</v>
      </c>
      <c r="D33" s="20">
        <v>100</v>
      </c>
      <c r="E33" s="20">
        <v>0</v>
      </c>
      <c r="F33" s="21">
        <v>0</v>
      </c>
    </row>
    <row r="34" spans="1:6" x14ac:dyDescent="0.25">
      <c r="A34" s="189"/>
      <c r="B34" s="102" t="s">
        <v>51</v>
      </c>
      <c r="C34" s="20">
        <v>1</v>
      </c>
      <c r="D34" s="20">
        <v>1</v>
      </c>
      <c r="E34" s="20">
        <v>0</v>
      </c>
      <c r="F34" s="21">
        <v>0</v>
      </c>
    </row>
    <row r="35" spans="1:6" x14ac:dyDescent="0.25">
      <c r="A35" s="190" t="s">
        <v>36</v>
      </c>
      <c r="B35" s="102" t="s">
        <v>121</v>
      </c>
      <c r="C35" s="20">
        <v>100</v>
      </c>
      <c r="D35" s="20">
        <v>100</v>
      </c>
      <c r="E35" s="20">
        <v>100</v>
      </c>
      <c r="F35" s="21">
        <v>10</v>
      </c>
    </row>
    <row r="36" spans="1:6" x14ac:dyDescent="0.25">
      <c r="A36" s="189"/>
      <c r="B36" s="102" t="s">
        <v>51</v>
      </c>
      <c r="C36" s="20">
        <v>262</v>
      </c>
      <c r="D36" s="20">
        <v>262</v>
      </c>
      <c r="E36" s="20">
        <v>180</v>
      </c>
      <c r="F36" s="21">
        <v>2.76</v>
      </c>
    </row>
    <row r="37" spans="1:6" s="18" customFormat="1" x14ac:dyDescent="0.25">
      <c r="A37" s="109" t="s">
        <v>35</v>
      </c>
      <c r="B37" s="102" t="s">
        <v>121</v>
      </c>
      <c r="C37" s="20">
        <v>100</v>
      </c>
      <c r="D37" s="20">
        <v>100</v>
      </c>
      <c r="E37" s="20">
        <v>100</v>
      </c>
      <c r="F37" s="21">
        <v>13.5</v>
      </c>
    </row>
    <row r="38" spans="1:6" x14ac:dyDescent="0.25">
      <c r="A38" s="25" t="s">
        <v>5</v>
      </c>
      <c r="B38" s="12"/>
      <c r="C38" s="13"/>
      <c r="D38" s="13"/>
      <c r="E38" s="13"/>
      <c r="F38" s="17">
        <f>SUM(F39:F50)</f>
        <v>112.96</v>
      </c>
    </row>
    <row r="39" spans="1:6" x14ac:dyDescent="0.25">
      <c r="A39" s="101" t="s">
        <v>124</v>
      </c>
      <c r="B39" s="103" t="s">
        <v>51</v>
      </c>
      <c r="C39" s="20">
        <v>36</v>
      </c>
      <c r="D39" s="20">
        <v>36</v>
      </c>
      <c r="E39" s="20">
        <v>36</v>
      </c>
      <c r="F39" s="21">
        <v>60.21</v>
      </c>
    </row>
    <row r="40" spans="1:6" s="18" customFormat="1" x14ac:dyDescent="0.25">
      <c r="A40" s="105" t="s">
        <v>125</v>
      </c>
      <c r="B40" s="103" t="s">
        <v>51</v>
      </c>
      <c r="C40" s="20">
        <v>1</v>
      </c>
      <c r="D40" s="20">
        <v>1</v>
      </c>
      <c r="E40" s="20">
        <v>0</v>
      </c>
      <c r="F40" s="21">
        <v>0</v>
      </c>
    </row>
    <row r="41" spans="1:6" x14ac:dyDescent="0.25">
      <c r="A41" s="101" t="s">
        <v>37</v>
      </c>
      <c r="B41" s="103" t="s">
        <v>120</v>
      </c>
      <c r="C41" s="20">
        <v>96931</v>
      </c>
      <c r="D41" s="20">
        <v>96931</v>
      </c>
      <c r="E41" s="20">
        <v>96931</v>
      </c>
      <c r="F41" s="21">
        <v>8.8800000000000008</v>
      </c>
    </row>
    <row r="42" spans="1:6" x14ac:dyDescent="0.25">
      <c r="A42" s="185" t="s">
        <v>38</v>
      </c>
      <c r="B42" s="103" t="s">
        <v>118</v>
      </c>
      <c r="C42" s="20">
        <v>142720</v>
      </c>
      <c r="D42" s="20">
        <v>142720</v>
      </c>
      <c r="E42" s="20">
        <v>135315</v>
      </c>
      <c r="F42" s="21">
        <v>2</v>
      </c>
    </row>
    <row r="43" spans="1:6" x14ac:dyDescent="0.25">
      <c r="A43" s="187"/>
      <c r="B43" s="103" t="s">
        <v>121</v>
      </c>
      <c r="C43" s="20">
        <v>100</v>
      </c>
      <c r="D43" s="20">
        <v>100</v>
      </c>
      <c r="E43" s="20">
        <v>0</v>
      </c>
      <c r="F43" s="21">
        <v>0</v>
      </c>
    </row>
    <row r="44" spans="1:6" x14ac:dyDescent="0.25">
      <c r="A44" s="185" t="s">
        <v>126</v>
      </c>
      <c r="B44" s="103" t="s">
        <v>120</v>
      </c>
      <c r="C44" s="20">
        <v>873411</v>
      </c>
      <c r="D44" s="20">
        <v>873411</v>
      </c>
      <c r="E44" s="20">
        <v>50000</v>
      </c>
      <c r="F44" s="24">
        <v>9.6</v>
      </c>
    </row>
    <row r="45" spans="1:6" x14ac:dyDescent="0.25">
      <c r="A45" s="187"/>
      <c r="B45" s="103" t="s">
        <v>121</v>
      </c>
      <c r="C45" s="20">
        <v>100</v>
      </c>
      <c r="D45" s="20">
        <v>100</v>
      </c>
      <c r="E45" s="20">
        <v>0</v>
      </c>
      <c r="F45" s="24">
        <v>0</v>
      </c>
    </row>
    <row r="46" spans="1:6" x14ac:dyDescent="0.25">
      <c r="A46" s="101" t="s">
        <v>39</v>
      </c>
      <c r="B46" s="103" t="s">
        <v>120</v>
      </c>
      <c r="C46" s="20">
        <v>44291</v>
      </c>
      <c r="D46" s="20">
        <v>44291</v>
      </c>
      <c r="E46" s="20">
        <v>0</v>
      </c>
      <c r="F46" s="24">
        <v>0</v>
      </c>
    </row>
    <row r="47" spans="1:6" x14ac:dyDescent="0.25">
      <c r="A47" s="185" t="s">
        <v>35</v>
      </c>
      <c r="B47" s="103" t="s">
        <v>120</v>
      </c>
      <c r="C47" s="20">
        <v>696377.69</v>
      </c>
      <c r="D47" s="20">
        <v>696377.69</v>
      </c>
      <c r="E47" s="20">
        <v>57775</v>
      </c>
      <c r="F47" s="24">
        <v>22.66</v>
      </c>
    </row>
    <row r="48" spans="1:6" x14ac:dyDescent="0.25">
      <c r="A48" s="186"/>
      <c r="B48" s="103" t="s">
        <v>121</v>
      </c>
      <c r="C48" s="20">
        <v>100</v>
      </c>
      <c r="D48" s="20">
        <v>100</v>
      </c>
      <c r="E48" s="20">
        <v>28.57</v>
      </c>
      <c r="F48" s="24">
        <v>9.61</v>
      </c>
    </row>
    <row r="49" spans="1:6" x14ac:dyDescent="0.25">
      <c r="A49" s="187"/>
      <c r="B49" s="103" t="s">
        <v>51</v>
      </c>
      <c r="C49" s="20">
        <v>1</v>
      </c>
      <c r="D49" s="20">
        <v>1</v>
      </c>
      <c r="E49" s="20">
        <v>0</v>
      </c>
      <c r="F49" s="21">
        <v>0</v>
      </c>
    </row>
    <row r="50" spans="1:6" x14ac:dyDescent="0.25">
      <c r="A50" s="106" t="s">
        <v>40</v>
      </c>
      <c r="B50" s="103" t="s">
        <v>120</v>
      </c>
      <c r="C50" s="20">
        <v>308</v>
      </c>
      <c r="D50" s="20">
        <v>308</v>
      </c>
      <c r="E50" s="20">
        <v>0</v>
      </c>
      <c r="F50" s="21">
        <v>0</v>
      </c>
    </row>
    <row r="51" spans="1:6" x14ac:dyDescent="0.25">
      <c r="A51" s="25" t="s">
        <v>6</v>
      </c>
      <c r="B51" s="12"/>
      <c r="C51" s="13"/>
      <c r="D51" s="13"/>
      <c r="E51" s="13"/>
      <c r="F51" s="17">
        <f>SUM(F52:F57)</f>
        <v>6.2700000000000005</v>
      </c>
    </row>
    <row r="52" spans="1:6" x14ac:dyDescent="0.25">
      <c r="A52" s="117" t="s">
        <v>44</v>
      </c>
      <c r="B52" s="103" t="s">
        <v>121</v>
      </c>
      <c r="C52" s="20">
        <v>100</v>
      </c>
      <c r="D52" s="20">
        <v>100</v>
      </c>
      <c r="E52" s="20">
        <v>0</v>
      </c>
      <c r="F52" s="21">
        <v>0</v>
      </c>
    </row>
    <row r="53" spans="1:6" x14ac:dyDescent="0.25">
      <c r="A53" s="119" t="s">
        <v>41</v>
      </c>
      <c r="B53" s="103" t="s">
        <v>42</v>
      </c>
      <c r="C53" s="20">
        <v>29</v>
      </c>
      <c r="D53" s="20">
        <v>29</v>
      </c>
      <c r="E53" s="20">
        <v>2</v>
      </c>
      <c r="F53" s="21">
        <v>3.6100000000000003</v>
      </c>
    </row>
    <row r="54" spans="1:6" x14ac:dyDescent="0.25">
      <c r="A54" s="118" t="s">
        <v>49</v>
      </c>
      <c r="B54" s="103" t="s">
        <v>48</v>
      </c>
      <c r="C54" s="20">
        <v>12</v>
      </c>
      <c r="D54" s="20">
        <v>12</v>
      </c>
      <c r="E54" s="20">
        <v>2</v>
      </c>
      <c r="F54" s="21">
        <v>2.66</v>
      </c>
    </row>
    <row r="55" spans="1:6" x14ac:dyDescent="0.25">
      <c r="A55" s="185" t="s">
        <v>43</v>
      </c>
      <c r="B55" s="103" t="s">
        <v>127</v>
      </c>
      <c r="C55" s="20">
        <v>4</v>
      </c>
      <c r="D55" s="20">
        <v>4</v>
      </c>
      <c r="E55" s="20">
        <v>0</v>
      </c>
      <c r="F55" s="21">
        <v>0</v>
      </c>
    </row>
    <row r="56" spans="1:6" x14ac:dyDescent="0.25">
      <c r="A56" s="186"/>
      <c r="B56" s="103" t="s">
        <v>47</v>
      </c>
      <c r="C56" s="20">
        <v>1</v>
      </c>
      <c r="D56" s="20">
        <v>1</v>
      </c>
      <c r="E56" s="20">
        <v>0</v>
      </c>
      <c r="F56" s="21">
        <v>0</v>
      </c>
    </row>
    <row r="57" spans="1:6" x14ac:dyDescent="0.25">
      <c r="A57" s="119" t="s">
        <v>129</v>
      </c>
      <c r="B57" s="103" t="s">
        <v>47</v>
      </c>
      <c r="C57" s="20">
        <v>2</v>
      </c>
      <c r="D57" s="20">
        <v>2</v>
      </c>
      <c r="E57" s="20">
        <v>0</v>
      </c>
      <c r="F57" s="21">
        <v>0</v>
      </c>
    </row>
    <row r="58" spans="1:6" x14ac:dyDescent="0.25">
      <c r="A58" s="25" t="s">
        <v>97</v>
      </c>
      <c r="B58" s="12"/>
      <c r="C58" s="13"/>
      <c r="D58" s="13"/>
      <c r="E58" s="13"/>
      <c r="F58" s="17">
        <f>SUM(F59:F65)</f>
        <v>9.4699999999999989</v>
      </c>
    </row>
    <row r="59" spans="1:6" x14ac:dyDescent="0.25">
      <c r="A59" s="101" t="s">
        <v>264</v>
      </c>
      <c r="B59" s="191" t="s">
        <v>51</v>
      </c>
      <c r="C59" s="20">
        <v>0</v>
      </c>
      <c r="D59" s="20">
        <v>0</v>
      </c>
      <c r="E59" s="20">
        <v>0</v>
      </c>
      <c r="F59" s="21">
        <v>6.18</v>
      </c>
    </row>
    <row r="60" spans="1:6" x14ac:dyDescent="0.25">
      <c r="A60" s="101" t="s">
        <v>265</v>
      </c>
      <c r="B60" s="192"/>
      <c r="C60" s="20">
        <v>0</v>
      </c>
      <c r="D60" s="20">
        <v>0</v>
      </c>
      <c r="E60" s="20">
        <v>0</v>
      </c>
      <c r="F60" s="21">
        <v>3.29</v>
      </c>
    </row>
    <row r="61" spans="1:6" x14ac:dyDescent="0.25">
      <c r="A61" s="101" t="s">
        <v>130</v>
      </c>
      <c r="B61" s="192"/>
      <c r="C61" s="20">
        <v>240</v>
      </c>
      <c r="D61" s="20">
        <v>240</v>
      </c>
      <c r="E61" s="20">
        <v>0</v>
      </c>
      <c r="F61" s="21">
        <v>0</v>
      </c>
    </row>
    <row r="62" spans="1:6" ht="22.5" x14ac:dyDescent="0.25">
      <c r="A62" s="101" t="s">
        <v>131</v>
      </c>
      <c r="B62" s="192"/>
      <c r="C62" s="20">
        <v>2</v>
      </c>
      <c r="D62" s="20">
        <v>2</v>
      </c>
      <c r="E62" s="20">
        <v>0</v>
      </c>
      <c r="F62" s="21">
        <v>0</v>
      </c>
    </row>
    <row r="63" spans="1:6" x14ac:dyDescent="0.25">
      <c r="A63" s="101" t="s">
        <v>132</v>
      </c>
      <c r="B63" s="193"/>
      <c r="C63" s="20">
        <v>28</v>
      </c>
      <c r="D63" s="20">
        <v>28</v>
      </c>
      <c r="E63" s="20">
        <v>0</v>
      </c>
      <c r="F63" s="21">
        <v>0</v>
      </c>
    </row>
    <row r="64" spans="1:6" x14ac:dyDescent="0.25">
      <c r="A64" s="128" t="s">
        <v>133</v>
      </c>
      <c r="B64" s="103" t="s">
        <v>51</v>
      </c>
      <c r="C64" s="20">
        <v>1</v>
      </c>
      <c r="D64" s="20">
        <v>1</v>
      </c>
      <c r="E64" s="20">
        <v>0</v>
      </c>
      <c r="F64" s="21">
        <v>0</v>
      </c>
    </row>
    <row r="65" spans="1:6" ht="22.5" x14ac:dyDescent="0.25">
      <c r="A65" s="101" t="s">
        <v>134</v>
      </c>
      <c r="B65" s="103" t="s">
        <v>51</v>
      </c>
      <c r="C65" s="20">
        <v>1</v>
      </c>
      <c r="D65" s="20">
        <v>1</v>
      </c>
      <c r="E65" s="20">
        <v>0</v>
      </c>
      <c r="F65" s="21">
        <v>0</v>
      </c>
    </row>
    <row r="66" spans="1:6" x14ac:dyDescent="0.25">
      <c r="A66" s="25" t="s">
        <v>135</v>
      </c>
      <c r="B66" s="12"/>
      <c r="C66" s="59"/>
      <c r="D66" s="59"/>
      <c r="E66" s="59"/>
      <c r="F66" s="17">
        <f>SUM(F67:F68)</f>
        <v>0</v>
      </c>
    </row>
    <row r="67" spans="1:6" x14ac:dyDescent="0.25">
      <c r="A67" s="101" t="s">
        <v>136</v>
      </c>
      <c r="B67" s="103" t="s">
        <v>51</v>
      </c>
      <c r="C67" s="23">
        <v>1</v>
      </c>
      <c r="D67" s="23">
        <v>1</v>
      </c>
      <c r="E67" s="23">
        <v>0</v>
      </c>
      <c r="F67" s="24">
        <v>0</v>
      </c>
    </row>
    <row r="68" spans="1:6" x14ac:dyDescent="0.25">
      <c r="A68" s="101" t="s">
        <v>137</v>
      </c>
      <c r="B68" s="103" t="s">
        <v>51</v>
      </c>
      <c r="C68" s="20">
        <v>1</v>
      </c>
      <c r="D68" s="20">
        <v>1</v>
      </c>
      <c r="E68" s="20">
        <v>0</v>
      </c>
      <c r="F68" s="21">
        <v>0</v>
      </c>
    </row>
    <row r="69" spans="1:6" x14ac:dyDescent="0.25">
      <c r="A69" s="27" t="s">
        <v>45</v>
      </c>
      <c r="B69" s="27" t="s">
        <v>46</v>
      </c>
      <c r="C69" s="62" t="s">
        <v>46</v>
      </c>
      <c r="D69" s="62"/>
      <c r="E69" s="62"/>
      <c r="F69" s="65">
        <f>SUM(F66,F58,F51,F38,F23,F18,F10)</f>
        <v>4939.1342319639998</v>
      </c>
    </row>
    <row r="70" spans="1:6" x14ac:dyDescent="0.25">
      <c r="A70" s="7" t="s">
        <v>20</v>
      </c>
      <c r="B70" s="8"/>
      <c r="C70" s="9"/>
      <c r="D70" s="63"/>
      <c r="E70" s="9"/>
      <c r="F70" s="66"/>
    </row>
    <row r="71" spans="1:6" x14ac:dyDescent="0.25">
      <c r="A71" s="184" t="s">
        <v>253</v>
      </c>
      <c r="B71" s="184"/>
      <c r="C71" s="184"/>
      <c r="D71" s="184"/>
      <c r="E71" s="184"/>
      <c r="F71" s="184"/>
    </row>
    <row r="72" spans="1:6" x14ac:dyDescent="0.25">
      <c r="A72" s="183" t="s">
        <v>272</v>
      </c>
      <c r="B72" s="183"/>
      <c r="C72" s="183"/>
      <c r="D72" s="183"/>
      <c r="E72" s="183"/>
      <c r="F72" s="183"/>
    </row>
    <row r="73" spans="1:6" ht="23.25" customHeight="1" x14ac:dyDescent="0.25">
      <c r="A73" s="183" t="s">
        <v>266</v>
      </c>
      <c r="B73" s="183"/>
      <c r="C73" s="183"/>
      <c r="D73" s="183"/>
      <c r="E73" s="183"/>
      <c r="F73" s="183"/>
    </row>
    <row r="74" spans="1:6" x14ac:dyDescent="0.25">
      <c r="D74" s="9"/>
      <c r="F74" s="10"/>
    </row>
    <row r="75" spans="1:6" x14ac:dyDescent="0.25">
      <c r="D75" s="9"/>
      <c r="F75" s="10"/>
    </row>
    <row r="76" spans="1:6" x14ac:dyDescent="0.25">
      <c r="D76" s="9"/>
      <c r="F76" s="10"/>
    </row>
  </sheetData>
  <mergeCells count="27">
    <mergeCell ref="A21:A22"/>
    <mergeCell ref="A8:A9"/>
    <mergeCell ref="B8:B9"/>
    <mergeCell ref="A1:F1"/>
    <mergeCell ref="A2:F2"/>
    <mergeCell ref="A3:F3"/>
    <mergeCell ref="A4:F4"/>
    <mergeCell ref="E7:F7"/>
    <mergeCell ref="E8:E9"/>
    <mergeCell ref="F8:F9"/>
    <mergeCell ref="C8:D8"/>
    <mergeCell ref="B12:B13"/>
    <mergeCell ref="B15:B17"/>
    <mergeCell ref="B19:B20"/>
    <mergeCell ref="A73:F73"/>
    <mergeCell ref="A72:F72"/>
    <mergeCell ref="A71:F71"/>
    <mergeCell ref="A25:A27"/>
    <mergeCell ref="A29:A30"/>
    <mergeCell ref="A31:A32"/>
    <mergeCell ref="A35:A36"/>
    <mergeCell ref="A33:A34"/>
    <mergeCell ref="B59:B63"/>
    <mergeCell ref="A42:A43"/>
    <mergeCell ref="A44:A45"/>
    <mergeCell ref="A47:A49"/>
    <mergeCell ref="A55:A56"/>
  </mergeCells>
  <pageMargins left="0.23622047244094491" right="0.23622047244094491" top="0.74803149606299213" bottom="0.74803149606299213" header="0.31496062992125984" footer="0.31496062992125984"/>
  <pageSetup paperSize="8" scale="91" fitToWidth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3"/>
  <sheetViews>
    <sheetView showGridLines="0" zoomScaleNormal="100" workbookViewId="0">
      <selection sqref="A1:F1"/>
    </sheetView>
  </sheetViews>
  <sheetFormatPr defaultRowHeight="15" x14ac:dyDescent="0.25"/>
  <cols>
    <col min="1" max="1" width="32.7109375" style="15" customWidth="1"/>
    <col min="2" max="2" width="25" style="32" bestFit="1" customWidth="1"/>
    <col min="3" max="3" width="12.7109375" style="30" bestFit="1" customWidth="1"/>
    <col min="4" max="4" width="15.5703125" style="30" bestFit="1" customWidth="1"/>
    <col min="5" max="5" width="15.7109375" style="30" customWidth="1"/>
    <col min="6" max="6" width="15.7109375" style="31" customWidth="1"/>
    <col min="7" max="16384" width="9.140625" style="15"/>
  </cols>
  <sheetData>
    <row r="1" spans="1:7" s="7" customFormat="1" ht="12.75" x14ac:dyDescent="0.25">
      <c r="A1" s="196" t="s">
        <v>50</v>
      </c>
      <c r="B1" s="196"/>
      <c r="C1" s="196"/>
      <c r="D1" s="196"/>
      <c r="E1" s="196"/>
      <c r="F1" s="196"/>
    </row>
    <row r="2" spans="1:7" s="7" customFormat="1" ht="12.75" x14ac:dyDescent="0.25">
      <c r="A2" s="196" t="s">
        <v>254</v>
      </c>
      <c r="B2" s="196"/>
      <c r="C2" s="196"/>
      <c r="D2" s="196"/>
      <c r="E2" s="196"/>
      <c r="F2" s="196"/>
    </row>
    <row r="3" spans="1:7" s="7" customFormat="1" ht="12.75" x14ac:dyDescent="0.25">
      <c r="A3" s="196" t="s">
        <v>107</v>
      </c>
      <c r="B3" s="196"/>
      <c r="C3" s="196"/>
      <c r="D3" s="196"/>
      <c r="E3" s="196"/>
      <c r="F3" s="196"/>
    </row>
    <row r="4" spans="1:7" s="7" customFormat="1" ht="12.75" x14ac:dyDescent="0.25">
      <c r="A4" s="196" t="s">
        <v>106</v>
      </c>
      <c r="B4" s="196"/>
      <c r="C4" s="196"/>
      <c r="D4" s="196"/>
      <c r="E4" s="196"/>
      <c r="F4" s="196"/>
    </row>
    <row r="5" spans="1:7" s="7" customFormat="1" ht="11.25" x14ac:dyDescent="0.25">
      <c r="A5" s="35"/>
      <c r="B5" s="35"/>
      <c r="C5" s="48"/>
      <c r="D5" s="48"/>
      <c r="E5" s="48"/>
      <c r="F5" s="36"/>
    </row>
    <row r="6" spans="1:7" s="7" customFormat="1" ht="12" customHeight="1" x14ac:dyDescent="0.25">
      <c r="B6" s="8"/>
      <c r="C6" s="9"/>
      <c r="D6" s="49"/>
      <c r="E6" s="208"/>
      <c r="F6" s="208"/>
    </row>
    <row r="7" spans="1:7" s="7" customFormat="1" ht="11.25" customHeight="1" x14ac:dyDescent="0.25">
      <c r="A7" s="194" t="s">
        <v>28</v>
      </c>
      <c r="B7" s="194" t="s">
        <v>29</v>
      </c>
      <c r="C7" s="202" t="s">
        <v>252</v>
      </c>
      <c r="D7" s="203"/>
      <c r="E7" s="198" t="s">
        <v>104</v>
      </c>
      <c r="F7" s="200" t="s">
        <v>249</v>
      </c>
    </row>
    <row r="8" spans="1:7" s="7" customFormat="1" ht="54.75" customHeight="1" x14ac:dyDescent="0.25">
      <c r="A8" s="195"/>
      <c r="B8" s="195"/>
      <c r="C8" s="4" t="s">
        <v>102</v>
      </c>
      <c r="D8" s="5" t="s">
        <v>103</v>
      </c>
      <c r="E8" s="199"/>
      <c r="F8" s="201"/>
    </row>
    <row r="9" spans="1:7" ht="15" customHeight="1" x14ac:dyDescent="0.25">
      <c r="A9" s="25" t="s">
        <v>7</v>
      </c>
      <c r="B9" s="12"/>
      <c r="C9" s="13"/>
      <c r="D9" s="13"/>
      <c r="E9" s="13"/>
      <c r="F9" s="17">
        <f>SUM(F10:F19)</f>
        <v>12642.150500000002</v>
      </c>
    </row>
    <row r="10" spans="1:7" s="18" customFormat="1" x14ac:dyDescent="0.25">
      <c r="A10" s="115" t="s">
        <v>138</v>
      </c>
      <c r="B10" s="103" t="s">
        <v>47</v>
      </c>
      <c r="C10" s="20">
        <v>1</v>
      </c>
      <c r="D10" s="20">
        <v>1</v>
      </c>
      <c r="E10" s="20">
        <v>1</v>
      </c>
      <c r="F10" s="21">
        <v>70</v>
      </c>
      <c r="G10" s="132"/>
    </row>
    <row r="11" spans="1:7" s="18" customFormat="1" ht="21.75" customHeight="1" x14ac:dyDescent="0.25">
      <c r="A11" s="120" t="s">
        <v>64</v>
      </c>
      <c r="B11" s="206" t="s">
        <v>139</v>
      </c>
      <c r="C11" s="2">
        <v>33487</v>
      </c>
      <c r="D11" s="20">
        <v>33487</v>
      </c>
      <c r="E11" s="20">
        <v>0</v>
      </c>
      <c r="F11" s="21">
        <v>0</v>
      </c>
    </row>
    <row r="12" spans="1:7" s="18" customFormat="1" ht="15" customHeight="1" x14ac:dyDescent="0.25">
      <c r="A12" s="120" t="s">
        <v>65</v>
      </c>
      <c r="B12" s="207"/>
      <c r="C12" s="20">
        <v>7200</v>
      </c>
      <c r="D12" s="20">
        <v>7200</v>
      </c>
      <c r="E12" s="20">
        <v>0</v>
      </c>
      <c r="F12" s="21">
        <v>0</v>
      </c>
    </row>
    <row r="13" spans="1:7" s="18" customFormat="1" ht="15" customHeight="1" x14ac:dyDescent="0.25">
      <c r="A13" s="120" t="s">
        <v>140</v>
      </c>
      <c r="B13" s="207"/>
      <c r="C13" s="20">
        <v>745.64</v>
      </c>
      <c r="D13" s="20">
        <v>745.64</v>
      </c>
      <c r="E13" s="20">
        <v>60.510000000000005</v>
      </c>
      <c r="F13" s="21">
        <v>87.501000000000005</v>
      </c>
    </row>
    <row r="14" spans="1:7" s="18" customFormat="1" ht="15" customHeight="1" x14ac:dyDescent="0.25">
      <c r="A14" s="120" t="s">
        <v>141</v>
      </c>
      <c r="B14" s="207"/>
      <c r="C14" s="20">
        <v>11080.870000000003</v>
      </c>
      <c r="D14" s="20">
        <v>11080.870000000003</v>
      </c>
      <c r="E14" s="20">
        <v>2717.02</v>
      </c>
      <c r="F14" s="21">
        <v>5542.1479999999992</v>
      </c>
    </row>
    <row r="15" spans="1:7" s="18" customFormat="1" ht="15" customHeight="1" x14ac:dyDescent="0.25">
      <c r="A15" s="120" t="s">
        <v>142</v>
      </c>
      <c r="B15" s="207"/>
      <c r="C15" s="20">
        <v>1753.62</v>
      </c>
      <c r="D15" s="20">
        <v>1753.62</v>
      </c>
      <c r="E15" s="20">
        <v>0</v>
      </c>
      <c r="F15" s="21">
        <v>0</v>
      </c>
    </row>
    <row r="16" spans="1:7" s="18" customFormat="1" ht="15" customHeight="1" x14ac:dyDescent="0.25">
      <c r="A16" s="120" t="s">
        <v>260</v>
      </c>
      <c r="B16" s="207"/>
      <c r="C16" s="20">
        <v>22709</v>
      </c>
      <c r="D16" s="20">
        <v>22709</v>
      </c>
      <c r="E16" s="20">
        <v>5217</v>
      </c>
      <c r="F16" s="21">
        <v>6845.7215000000006</v>
      </c>
    </row>
    <row r="17" spans="1:6" s="18" customFormat="1" ht="15" customHeight="1" x14ac:dyDescent="0.25">
      <c r="A17" s="120" t="s">
        <v>143</v>
      </c>
      <c r="B17" s="207"/>
      <c r="C17" s="20">
        <v>1316</v>
      </c>
      <c r="D17" s="20">
        <v>1316</v>
      </c>
      <c r="E17" s="20">
        <v>52</v>
      </c>
      <c r="F17" s="21">
        <v>96.28</v>
      </c>
    </row>
    <row r="18" spans="1:6" s="18" customFormat="1" ht="15" customHeight="1" x14ac:dyDescent="0.25">
      <c r="A18" s="120" t="s">
        <v>144</v>
      </c>
      <c r="B18" s="207"/>
      <c r="C18" s="20">
        <v>340</v>
      </c>
      <c r="D18" s="20">
        <v>340</v>
      </c>
      <c r="E18" s="20">
        <v>0</v>
      </c>
      <c r="F18" s="21">
        <v>0</v>
      </c>
    </row>
    <row r="19" spans="1:6" s="18" customFormat="1" ht="15" customHeight="1" x14ac:dyDescent="0.25">
      <c r="A19" s="120" t="s">
        <v>145</v>
      </c>
      <c r="B19" s="207"/>
      <c r="C19" s="20">
        <v>1205.97</v>
      </c>
      <c r="D19" s="20">
        <v>1205.97</v>
      </c>
      <c r="E19" s="20">
        <v>88</v>
      </c>
      <c r="F19" s="21">
        <v>0.5</v>
      </c>
    </row>
    <row r="20" spans="1:6" s="18" customFormat="1" ht="15" customHeight="1" x14ac:dyDescent="0.25">
      <c r="A20" s="25" t="s">
        <v>24</v>
      </c>
      <c r="B20" s="12"/>
      <c r="C20" s="13"/>
      <c r="D20" s="50"/>
      <c r="E20" s="50"/>
      <c r="F20" s="33">
        <f>SUM(F21:F22)</f>
        <v>339.10699999999997</v>
      </c>
    </row>
    <row r="21" spans="1:6" s="18" customFormat="1" ht="15" customHeight="1" x14ac:dyDescent="0.25">
      <c r="A21" s="185" t="s">
        <v>146</v>
      </c>
      <c r="B21" s="103" t="s">
        <v>63</v>
      </c>
      <c r="C21" s="20">
        <v>37662</v>
      </c>
      <c r="D21" s="20">
        <v>37662</v>
      </c>
      <c r="E21" s="20">
        <v>5756</v>
      </c>
      <c r="F21" s="21">
        <v>46.290999999999997</v>
      </c>
    </row>
    <row r="22" spans="1:6" s="18" customFormat="1" ht="15" customHeight="1" x14ac:dyDescent="0.25">
      <c r="A22" s="187"/>
      <c r="B22" s="113" t="s">
        <v>110</v>
      </c>
      <c r="C22" s="20">
        <v>23316</v>
      </c>
      <c r="D22" s="20">
        <v>23316</v>
      </c>
      <c r="E22" s="20">
        <v>1578</v>
      </c>
      <c r="F22" s="21">
        <v>292.81599999999997</v>
      </c>
    </row>
    <row r="23" spans="1:6" ht="15" customHeight="1" x14ac:dyDescent="0.25">
      <c r="A23" s="37" t="s">
        <v>9</v>
      </c>
      <c r="B23" s="12"/>
      <c r="C23" s="13"/>
      <c r="D23" s="50"/>
      <c r="E23" s="50"/>
      <c r="F23" s="33">
        <f>SUM(F24:F37)</f>
        <v>45535.458519999993</v>
      </c>
    </row>
    <row r="24" spans="1:6" s="38" customFormat="1" ht="11.25" x14ac:dyDescent="0.25">
      <c r="A24" s="115" t="s">
        <v>52</v>
      </c>
      <c r="B24" s="191" t="s">
        <v>53</v>
      </c>
      <c r="C24" s="20">
        <v>2650</v>
      </c>
      <c r="D24" s="20">
        <v>2650</v>
      </c>
      <c r="E24" s="20">
        <v>2532</v>
      </c>
      <c r="F24" s="21">
        <v>9479.8117299999976</v>
      </c>
    </row>
    <row r="25" spans="1:6" s="38" customFormat="1" ht="11.25" x14ac:dyDescent="0.25">
      <c r="A25" s="112" t="s">
        <v>54</v>
      </c>
      <c r="B25" s="193"/>
      <c r="C25" s="23">
        <v>0</v>
      </c>
      <c r="D25" s="20">
        <v>0</v>
      </c>
      <c r="E25" s="20">
        <v>0</v>
      </c>
      <c r="F25" s="21">
        <v>28049.120000000003</v>
      </c>
    </row>
    <row r="26" spans="1:6" s="38" customFormat="1" ht="11.25" x14ac:dyDescent="0.25">
      <c r="A26" s="115" t="s">
        <v>58</v>
      </c>
      <c r="B26" s="114" t="s">
        <v>121</v>
      </c>
      <c r="C26" s="23">
        <v>100</v>
      </c>
      <c r="D26" s="20">
        <v>100</v>
      </c>
      <c r="E26" s="20">
        <v>44</v>
      </c>
      <c r="F26" s="21">
        <v>6117.18</v>
      </c>
    </row>
    <row r="27" spans="1:6" s="38" customFormat="1" ht="11.25" x14ac:dyDescent="0.25">
      <c r="A27" s="185" t="s">
        <v>147</v>
      </c>
      <c r="B27" s="102" t="s">
        <v>148</v>
      </c>
      <c r="C27" s="23">
        <v>808.2</v>
      </c>
      <c r="D27" s="20">
        <v>808.2</v>
      </c>
      <c r="E27" s="20">
        <v>0</v>
      </c>
      <c r="F27" s="21">
        <v>0</v>
      </c>
    </row>
    <row r="28" spans="1:6" s="38" customFormat="1" ht="15" customHeight="1" x14ac:dyDescent="0.25">
      <c r="A28" s="186"/>
      <c r="B28" s="103" t="s">
        <v>149</v>
      </c>
      <c r="C28" s="23">
        <v>3.6</v>
      </c>
      <c r="D28" s="20">
        <v>3.6</v>
      </c>
      <c r="E28" s="20">
        <v>3.6</v>
      </c>
      <c r="F28" s="21">
        <v>149.01499999999999</v>
      </c>
    </row>
    <row r="29" spans="1:6" s="38" customFormat="1" ht="15" customHeight="1" x14ac:dyDescent="0.25">
      <c r="A29" s="187"/>
      <c r="B29" s="103" t="s">
        <v>150</v>
      </c>
      <c r="C29" s="23">
        <v>28</v>
      </c>
      <c r="D29" s="20">
        <v>28</v>
      </c>
      <c r="E29" s="20">
        <v>0</v>
      </c>
      <c r="F29" s="21">
        <v>0</v>
      </c>
    </row>
    <row r="30" spans="1:6" s="38" customFormat="1" ht="15" customHeight="1" x14ac:dyDescent="0.25">
      <c r="A30" s="115" t="s">
        <v>61</v>
      </c>
      <c r="B30" s="103" t="s">
        <v>62</v>
      </c>
      <c r="C30" s="23">
        <v>34</v>
      </c>
      <c r="D30" s="20">
        <v>34</v>
      </c>
      <c r="E30" s="20">
        <v>14</v>
      </c>
      <c r="F30" s="21">
        <v>1033.2317899999998</v>
      </c>
    </row>
    <row r="31" spans="1:6" s="38" customFormat="1" ht="15" customHeight="1" x14ac:dyDescent="0.25">
      <c r="A31" s="115" t="s">
        <v>59</v>
      </c>
      <c r="B31" s="103" t="s">
        <v>53</v>
      </c>
      <c r="C31" s="23">
        <v>395</v>
      </c>
      <c r="D31" s="20">
        <v>395</v>
      </c>
      <c r="E31" s="20">
        <v>230</v>
      </c>
      <c r="F31" s="21">
        <v>707.09999999999991</v>
      </c>
    </row>
    <row r="32" spans="1:6" s="38" customFormat="1" ht="15" customHeight="1" x14ac:dyDescent="0.25">
      <c r="A32" s="185" t="s">
        <v>55</v>
      </c>
      <c r="B32" s="103" t="s">
        <v>56</v>
      </c>
      <c r="C32" s="23">
        <v>2000</v>
      </c>
      <c r="D32" s="20">
        <v>2000</v>
      </c>
      <c r="E32" s="20">
        <v>0</v>
      </c>
      <c r="F32" s="21">
        <v>0</v>
      </c>
    </row>
    <row r="33" spans="1:6" s="38" customFormat="1" ht="15" customHeight="1" x14ac:dyDescent="0.25">
      <c r="A33" s="186"/>
      <c r="B33" s="103" t="s">
        <v>151</v>
      </c>
      <c r="C33" s="23">
        <v>1</v>
      </c>
      <c r="D33" s="20">
        <v>1</v>
      </c>
      <c r="E33" s="20">
        <v>0</v>
      </c>
      <c r="F33" s="21">
        <v>0</v>
      </c>
    </row>
    <row r="34" spans="1:6" s="38" customFormat="1" ht="15" customHeight="1" x14ac:dyDescent="0.25">
      <c r="A34" s="186"/>
      <c r="B34" s="103" t="s">
        <v>57</v>
      </c>
      <c r="C34" s="23">
        <v>22519</v>
      </c>
      <c r="D34" s="20">
        <v>22519</v>
      </c>
      <c r="E34" s="20">
        <v>0</v>
      </c>
      <c r="F34" s="21">
        <v>0</v>
      </c>
    </row>
    <row r="35" spans="1:6" s="38" customFormat="1" ht="15" customHeight="1" x14ac:dyDescent="0.25">
      <c r="A35" s="186"/>
      <c r="B35" s="103" t="s">
        <v>110</v>
      </c>
      <c r="C35" s="23">
        <v>13700</v>
      </c>
      <c r="D35" s="20">
        <v>13700</v>
      </c>
      <c r="E35" s="20">
        <v>0</v>
      </c>
      <c r="F35" s="21">
        <v>0</v>
      </c>
    </row>
    <row r="36" spans="1:6" s="38" customFormat="1" ht="15" customHeight="1" x14ac:dyDescent="0.25">
      <c r="A36" s="187"/>
      <c r="B36" s="191" t="s">
        <v>51</v>
      </c>
      <c r="C36" s="23">
        <v>3</v>
      </c>
      <c r="D36" s="20">
        <v>3</v>
      </c>
      <c r="E36" s="20">
        <v>0</v>
      </c>
      <c r="F36" s="21">
        <v>0</v>
      </c>
    </row>
    <row r="37" spans="1:6" s="38" customFormat="1" ht="15" customHeight="1" x14ac:dyDescent="0.25">
      <c r="A37" s="115" t="s">
        <v>60</v>
      </c>
      <c r="B37" s="193"/>
      <c r="C37" s="23">
        <v>1</v>
      </c>
      <c r="D37" s="20">
        <v>1</v>
      </c>
      <c r="E37" s="20">
        <v>0</v>
      </c>
      <c r="F37" s="21">
        <v>0</v>
      </c>
    </row>
    <row r="38" spans="1:6" ht="15" customHeight="1" x14ac:dyDescent="0.25">
      <c r="A38" s="37" t="s">
        <v>10</v>
      </c>
      <c r="B38" s="12"/>
      <c r="C38" s="13"/>
      <c r="D38" s="50"/>
      <c r="E38" s="50"/>
      <c r="F38" s="33">
        <f>SUM(F39:F40)</f>
        <v>79.564399999999992</v>
      </c>
    </row>
    <row r="39" spans="1:6" ht="15" customHeight="1" x14ac:dyDescent="0.25">
      <c r="A39" s="115" t="s">
        <v>152</v>
      </c>
      <c r="B39" s="103" t="s">
        <v>148</v>
      </c>
      <c r="C39" s="20">
        <v>542</v>
      </c>
      <c r="D39" s="20">
        <v>542</v>
      </c>
      <c r="E39" s="20">
        <v>208</v>
      </c>
      <c r="F39" s="21">
        <v>5.2343999999999999</v>
      </c>
    </row>
    <row r="40" spans="1:6" ht="15" customHeight="1" x14ac:dyDescent="0.25">
      <c r="A40" s="115" t="s">
        <v>6</v>
      </c>
      <c r="B40" s="103" t="s">
        <v>149</v>
      </c>
      <c r="C40" s="20">
        <v>9000</v>
      </c>
      <c r="D40" s="20">
        <v>9000</v>
      </c>
      <c r="E40" s="20">
        <v>9000</v>
      </c>
      <c r="F40" s="21">
        <v>74.33</v>
      </c>
    </row>
    <row r="41" spans="1:6" ht="15" customHeight="1" x14ac:dyDescent="0.25">
      <c r="A41" s="25" t="s">
        <v>66</v>
      </c>
      <c r="B41" s="12"/>
      <c r="C41" s="13"/>
      <c r="D41" s="39"/>
      <c r="E41" s="39"/>
      <c r="F41" s="40">
        <f>SUM(F42:F46)</f>
        <v>0</v>
      </c>
    </row>
    <row r="42" spans="1:6" ht="22.5" x14ac:dyDescent="0.25">
      <c r="A42" s="115" t="s">
        <v>255</v>
      </c>
      <c r="B42" s="113" t="s">
        <v>51</v>
      </c>
      <c r="C42" s="20">
        <v>849</v>
      </c>
      <c r="D42" s="121">
        <v>849</v>
      </c>
      <c r="E42" s="20">
        <v>0</v>
      </c>
      <c r="F42" s="20">
        <v>0</v>
      </c>
    </row>
    <row r="43" spans="1:6" ht="22.5" x14ac:dyDescent="0.25">
      <c r="A43" s="115" t="s">
        <v>256</v>
      </c>
      <c r="B43" s="113" t="s">
        <v>51</v>
      </c>
      <c r="C43" s="20">
        <v>35</v>
      </c>
      <c r="D43" s="121">
        <v>35</v>
      </c>
      <c r="E43" s="20">
        <v>0</v>
      </c>
      <c r="F43" s="20">
        <v>0</v>
      </c>
    </row>
    <row r="44" spans="1:6" ht="22.5" x14ac:dyDescent="0.25">
      <c r="A44" s="115" t="s">
        <v>257</v>
      </c>
      <c r="B44" s="113" t="s">
        <v>121</v>
      </c>
      <c r="C44" s="20">
        <v>100</v>
      </c>
      <c r="D44" s="121">
        <v>100</v>
      </c>
      <c r="E44" s="20">
        <v>0</v>
      </c>
      <c r="F44" s="20">
        <v>0</v>
      </c>
    </row>
    <row r="45" spans="1:6" ht="22.5" x14ac:dyDescent="0.25">
      <c r="A45" s="115" t="s">
        <v>258</v>
      </c>
      <c r="B45" s="113" t="s">
        <v>121</v>
      </c>
      <c r="C45" s="20">
        <v>100</v>
      </c>
      <c r="D45" s="121">
        <v>100</v>
      </c>
      <c r="E45" s="20">
        <v>0</v>
      </c>
      <c r="F45" s="20">
        <v>0</v>
      </c>
    </row>
    <row r="46" spans="1:6" ht="33.75" x14ac:dyDescent="0.25">
      <c r="A46" s="115" t="s">
        <v>259</v>
      </c>
      <c r="B46" s="113" t="s">
        <v>121</v>
      </c>
      <c r="C46" s="20">
        <v>100</v>
      </c>
      <c r="D46" s="121">
        <v>100</v>
      </c>
      <c r="E46" s="20">
        <v>0</v>
      </c>
      <c r="F46" s="20">
        <v>0</v>
      </c>
    </row>
    <row r="47" spans="1:6" ht="15" customHeight="1" x14ac:dyDescent="0.25">
      <c r="A47" s="25" t="s">
        <v>8</v>
      </c>
      <c r="B47" s="12"/>
      <c r="C47" s="13"/>
      <c r="D47" s="50"/>
      <c r="E47" s="50"/>
      <c r="F47" s="33">
        <f>SUM(F48:F48)</f>
        <v>4990</v>
      </c>
    </row>
    <row r="48" spans="1:6" ht="15" customHeight="1" x14ac:dyDescent="0.25">
      <c r="A48" s="129" t="s">
        <v>8</v>
      </c>
      <c r="B48" s="103" t="s">
        <v>121</v>
      </c>
      <c r="C48" s="19">
        <v>100</v>
      </c>
      <c r="D48" s="19">
        <v>100</v>
      </c>
      <c r="E48" s="20">
        <v>48.4</v>
      </c>
      <c r="F48" s="21">
        <v>4990</v>
      </c>
    </row>
    <row r="49" spans="1:6" ht="15" customHeight="1" x14ac:dyDescent="0.25">
      <c r="A49" s="27" t="s">
        <v>45</v>
      </c>
      <c r="B49" s="27" t="s">
        <v>46</v>
      </c>
      <c r="C49" s="28" t="s">
        <v>46</v>
      </c>
      <c r="D49" s="51"/>
      <c r="E49" s="51"/>
      <c r="F49" s="34">
        <f>F9+F20+F23+F38+F41+F47</f>
        <v>63586.280419999996</v>
      </c>
    </row>
    <row r="50" spans="1:6" ht="15" customHeight="1" x14ac:dyDescent="0.25">
      <c r="A50" s="205" t="s">
        <v>20</v>
      </c>
      <c r="B50" s="205"/>
      <c r="C50" s="205"/>
      <c r="D50" s="205"/>
      <c r="E50" s="205"/>
      <c r="F50" s="205"/>
    </row>
    <row r="51" spans="1:6" x14ac:dyDescent="0.25">
      <c r="A51" s="184" t="s">
        <v>253</v>
      </c>
      <c r="B51" s="184"/>
      <c r="C51" s="184"/>
      <c r="D51" s="184"/>
      <c r="E51" s="184"/>
      <c r="F51" s="184"/>
    </row>
    <row r="52" spans="1:6" ht="20.25" customHeight="1" x14ac:dyDescent="0.25">
      <c r="A52" s="204" t="s">
        <v>261</v>
      </c>
      <c r="B52" s="204"/>
      <c r="C52" s="204"/>
      <c r="D52" s="204"/>
      <c r="E52" s="204"/>
      <c r="F52" s="204"/>
    </row>
    <row r="53" spans="1:6" ht="15" customHeight="1" x14ac:dyDescent="0.25">
      <c r="D53" s="52"/>
      <c r="E53" s="41"/>
      <c r="F53" s="42"/>
    </row>
    <row r="54" spans="1:6" ht="15" customHeight="1" x14ac:dyDescent="0.25">
      <c r="D54" s="52"/>
      <c r="E54" s="41"/>
      <c r="F54" s="42"/>
    </row>
    <row r="55" spans="1:6" ht="15" customHeight="1" x14ac:dyDescent="0.25">
      <c r="D55" s="52"/>
      <c r="E55" s="41"/>
      <c r="F55" s="131"/>
    </row>
    <row r="56" spans="1:6" ht="15" customHeight="1" x14ac:dyDescent="0.25">
      <c r="D56" s="52"/>
      <c r="E56" s="41"/>
      <c r="F56" s="42"/>
    </row>
    <row r="57" spans="1:6" ht="15" customHeight="1" x14ac:dyDescent="0.25">
      <c r="D57" s="52"/>
      <c r="E57" s="41"/>
      <c r="F57" s="42"/>
    </row>
    <row r="58" spans="1:6" ht="15" customHeight="1" x14ac:dyDescent="0.25">
      <c r="D58" s="52"/>
      <c r="E58" s="41"/>
      <c r="F58" s="42"/>
    </row>
    <row r="59" spans="1:6" ht="15" customHeight="1" x14ac:dyDescent="0.25">
      <c r="D59" s="52"/>
      <c r="E59" s="41"/>
      <c r="F59" s="42"/>
    </row>
    <row r="60" spans="1:6" x14ac:dyDescent="0.25">
      <c r="D60" s="52"/>
      <c r="E60" s="41"/>
      <c r="F60" s="42"/>
    </row>
    <row r="61" spans="1:6" x14ac:dyDescent="0.25">
      <c r="D61" s="52"/>
      <c r="E61" s="41"/>
      <c r="F61" s="42"/>
    </row>
    <row r="62" spans="1:6" x14ac:dyDescent="0.25">
      <c r="D62" s="52"/>
      <c r="E62" s="41"/>
      <c r="F62" s="42"/>
    </row>
    <row r="63" spans="1:6" x14ac:dyDescent="0.25">
      <c r="D63" s="52"/>
      <c r="E63" s="41"/>
      <c r="F63" s="42"/>
    </row>
    <row r="64" spans="1:6" x14ac:dyDescent="0.25">
      <c r="D64" s="52"/>
      <c r="E64" s="41"/>
      <c r="F64" s="42"/>
    </row>
    <row r="65" spans="4:6" x14ac:dyDescent="0.25">
      <c r="D65" s="52"/>
      <c r="E65" s="43"/>
      <c r="F65" s="44"/>
    </row>
    <row r="66" spans="4:6" x14ac:dyDescent="0.25">
      <c r="D66" s="52"/>
      <c r="E66" s="53"/>
      <c r="F66" s="45"/>
    </row>
    <row r="67" spans="4:6" x14ac:dyDescent="0.25">
      <c r="D67" s="52"/>
      <c r="E67" s="53"/>
      <c r="F67" s="45"/>
    </row>
    <row r="68" spans="4:6" x14ac:dyDescent="0.25">
      <c r="D68" s="52"/>
      <c r="E68" s="49"/>
      <c r="F68" s="46"/>
    </row>
    <row r="69" spans="4:6" x14ac:dyDescent="0.25">
      <c r="D69" s="52"/>
      <c r="E69" s="52"/>
      <c r="F69" s="47"/>
    </row>
    <row r="71" spans="4:6" x14ac:dyDescent="0.25">
      <c r="F71" s="10"/>
    </row>
    <row r="72" spans="4:6" x14ac:dyDescent="0.25">
      <c r="F72" s="10"/>
    </row>
    <row r="73" spans="4:6" x14ac:dyDescent="0.25">
      <c r="F73" s="10"/>
    </row>
  </sheetData>
  <mergeCells count="19">
    <mergeCell ref="A21:A22"/>
    <mergeCell ref="B11:B19"/>
    <mergeCell ref="B24:B25"/>
    <mergeCell ref="A1:F1"/>
    <mergeCell ref="A2:F2"/>
    <mergeCell ref="A3:F3"/>
    <mergeCell ref="A4:F4"/>
    <mergeCell ref="A7:A8"/>
    <mergeCell ref="B7:B8"/>
    <mergeCell ref="C7:D7"/>
    <mergeCell ref="E6:F6"/>
    <mergeCell ref="E7:E8"/>
    <mergeCell ref="F7:F8"/>
    <mergeCell ref="A52:F52"/>
    <mergeCell ref="A51:F51"/>
    <mergeCell ref="A27:A29"/>
    <mergeCell ref="B36:B37"/>
    <mergeCell ref="A32:A36"/>
    <mergeCell ref="A50:F50"/>
  </mergeCells>
  <pageMargins left="0.23622047244094491" right="0.23622047244094491" top="0.74803149606299213" bottom="0.74803149606299213" header="0.31496062992125984" footer="0.31496062992125984"/>
  <pageSetup paperSize="8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40"/>
  <sheetViews>
    <sheetView showGridLines="0" zoomScaleNormal="100" workbookViewId="0">
      <selection sqref="A1:F1"/>
    </sheetView>
  </sheetViews>
  <sheetFormatPr defaultColWidth="16" defaultRowHeight="15" x14ac:dyDescent="0.25"/>
  <cols>
    <col min="1" max="1" width="34" style="15" customWidth="1"/>
    <col min="2" max="2" width="26.28515625" style="32" bestFit="1" customWidth="1"/>
    <col min="3" max="3" width="15.7109375" style="30" customWidth="1"/>
    <col min="4" max="5" width="16" style="30"/>
    <col min="6" max="6" width="16" style="31"/>
    <col min="7" max="16384" width="16" style="15"/>
  </cols>
  <sheetData>
    <row r="1" spans="1:7" s="7" customFormat="1" ht="12.75" x14ac:dyDescent="0.25">
      <c r="A1" s="196" t="s">
        <v>67</v>
      </c>
      <c r="B1" s="196"/>
      <c r="C1" s="196"/>
      <c r="D1" s="196"/>
      <c r="E1" s="196"/>
      <c r="F1" s="196"/>
    </row>
    <row r="2" spans="1:7" s="7" customFormat="1" ht="12.75" x14ac:dyDescent="0.25">
      <c r="A2" s="196" t="s">
        <v>254</v>
      </c>
      <c r="B2" s="196"/>
      <c r="C2" s="196"/>
      <c r="D2" s="196"/>
      <c r="E2" s="196"/>
      <c r="F2" s="196"/>
    </row>
    <row r="3" spans="1:7" s="7" customFormat="1" ht="12.75" x14ac:dyDescent="0.25">
      <c r="A3" s="196" t="s">
        <v>108</v>
      </c>
      <c r="B3" s="196"/>
      <c r="C3" s="196"/>
      <c r="D3" s="196"/>
      <c r="E3" s="196"/>
      <c r="F3" s="196"/>
    </row>
    <row r="4" spans="1:7" s="7" customFormat="1" ht="12.75" x14ac:dyDescent="0.25">
      <c r="A4" s="196" t="s">
        <v>106</v>
      </c>
      <c r="B4" s="196"/>
      <c r="C4" s="196"/>
      <c r="D4" s="196"/>
      <c r="E4" s="196"/>
      <c r="F4" s="196"/>
    </row>
    <row r="5" spans="1:7" s="7" customFormat="1" ht="12" customHeight="1" x14ac:dyDescent="0.25">
      <c r="B5" s="8"/>
      <c r="C5" s="9"/>
      <c r="D5" s="9"/>
      <c r="E5" s="9"/>
      <c r="F5" s="10"/>
    </row>
    <row r="6" spans="1:7" s="8" customFormat="1" ht="11.25" customHeight="1" x14ac:dyDescent="0.25">
      <c r="A6" s="194" t="s">
        <v>28</v>
      </c>
      <c r="B6" s="194" t="s">
        <v>29</v>
      </c>
      <c r="C6" s="202" t="s">
        <v>252</v>
      </c>
      <c r="D6" s="203"/>
      <c r="E6" s="198" t="s">
        <v>104</v>
      </c>
      <c r="F6" s="200" t="s">
        <v>249</v>
      </c>
    </row>
    <row r="7" spans="1:7" s="8" customFormat="1" ht="48" customHeight="1" x14ac:dyDescent="0.25">
      <c r="A7" s="195"/>
      <c r="B7" s="195"/>
      <c r="C7" s="4" t="s">
        <v>251</v>
      </c>
      <c r="D7" s="5" t="s">
        <v>103</v>
      </c>
      <c r="E7" s="199"/>
      <c r="F7" s="201"/>
    </row>
    <row r="8" spans="1:7" x14ac:dyDescent="0.25">
      <c r="A8" s="11" t="s">
        <v>11</v>
      </c>
      <c r="B8" s="12"/>
      <c r="C8" s="13"/>
      <c r="D8" s="13"/>
      <c r="E8" s="13"/>
      <c r="F8" s="14">
        <f>SUM(F9:F9)</f>
        <v>47631.353438000006</v>
      </c>
    </row>
    <row r="9" spans="1:7" ht="15" customHeight="1" x14ac:dyDescent="0.25">
      <c r="A9" s="99" t="s">
        <v>11</v>
      </c>
      <c r="B9" s="103" t="s">
        <v>153</v>
      </c>
      <c r="C9" s="130">
        <v>800000</v>
      </c>
      <c r="D9" s="130">
        <v>800000</v>
      </c>
      <c r="E9" s="2">
        <v>218956</v>
      </c>
      <c r="F9" s="16">
        <v>47631.353438000006</v>
      </c>
    </row>
    <row r="10" spans="1:7" s="18" customFormat="1" ht="15" customHeight="1" x14ac:dyDescent="0.25">
      <c r="A10" s="11" t="s">
        <v>12</v>
      </c>
      <c r="B10" s="12"/>
      <c r="C10" s="13"/>
      <c r="D10" s="13"/>
      <c r="E10" s="13"/>
      <c r="F10" s="17">
        <f>SUM(F11:F18)</f>
        <v>183.37221652439001</v>
      </c>
    </row>
    <row r="11" spans="1:7" s="18" customFormat="1" x14ac:dyDescent="0.25">
      <c r="A11" s="101" t="s">
        <v>72</v>
      </c>
      <c r="B11" s="103" t="s">
        <v>154</v>
      </c>
      <c r="C11" s="19">
        <v>50</v>
      </c>
      <c r="D11" s="19">
        <v>50</v>
      </c>
      <c r="E11" s="20">
        <v>16</v>
      </c>
      <c r="F11" s="21">
        <v>1.6748211001000002</v>
      </c>
      <c r="G11" s="132"/>
    </row>
    <row r="12" spans="1:7" s="18" customFormat="1" ht="15" customHeight="1" x14ac:dyDescent="0.25">
      <c r="A12" s="101" t="s">
        <v>74</v>
      </c>
      <c r="B12" s="103" t="s">
        <v>74</v>
      </c>
      <c r="C12" s="19">
        <v>4</v>
      </c>
      <c r="D12" s="22">
        <v>4</v>
      </c>
      <c r="E12" s="23">
        <v>0</v>
      </c>
      <c r="F12" s="24">
        <v>0</v>
      </c>
    </row>
    <row r="13" spans="1:7" s="18" customFormat="1" x14ac:dyDescent="0.25">
      <c r="A13" s="101" t="s">
        <v>73</v>
      </c>
      <c r="B13" s="103" t="s">
        <v>76</v>
      </c>
      <c r="C13" s="19">
        <v>547</v>
      </c>
      <c r="D13" s="22">
        <v>547</v>
      </c>
      <c r="E13" s="23">
        <v>206</v>
      </c>
      <c r="F13" s="98">
        <v>1.9111159999999999E-2</v>
      </c>
    </row>
    <row r="14" spans="1:7" s="18" customFormat="1" ht="15" customHeight="1" x14ac:dyDescent="0.25">
      <c r="A14" s="101" t="s">
        <v>71</v>
      </c>
      <c r="B14" s="103" t="s">
        <v>78</v>
      </c>
      <c r="C14" s="19">
        <v>184</v>
      </c>
      <c r="D14" s="22">
        <v>184</v>
      </c>
      <c r="E14" s="23">
        <v>63</v>
      </c>
      <c r="F14" s="24">
        <v>0.96848116864999989</v>
      </c>
    </row>
    <row r="15" spans="1:7" s="18" customFormat="1" x14ac:dyDescent="0.25">
      <c r="A15" s="101" t="s">
        <v>68</v>
      </c>
      <c r="B15" s="191" t="s">
        <v>76</v>
      </c>
      <c r="C15" s="19">
        <v>51460</v>
      </c>
      <c r="D15" s="22">
        <v>51460</v>
      </c>
      <c r="E15" s="23">
        <v>3736</v>
      </c>
      <c r="F15" s="24">
        <v>12.697211404219999</v>
      </c>
    </row>
    <row r="16" spans="1:7" s="18" customFormat="1" x14ac:dyDescent="0.25">
      <c r="A16" s="101" t="s">
        <v>75</v>
      </c>
      <c r="B16" s="193"/>
      <c r="C16" s="19">
        <v>49</v>
      </c>
      <c r="D16" s="22">
        <v>49</v>
      </c>
      <c r="E16" s="23">
        <v>21</v>
      </c>
      <c r="F16" s="98">
        <v>1.077755E-2</v>
      </c>
    </row>
    <row r="17" spans="1:6" s="18" customFormat="1" x14ac:dyDescent="0.25">
      <c r="A17" s="101" t="s">
        <v>70</v>
      </c>
      <c r="B17" s="103" t="s">
        <v>76</v>
      </c>
      <c r="C17" s="19">
        <v>1573452</v>
      </c>
      <c r="D17" s="22">
        <v>1573452</v>
      </c>
      <c r="E17" s="23">
        <v>66332</v>
      </c>
      <c r="F17" s="24">
        <v>167.89269702141999</v>
      </c>
    </row>
    <row r="18" spans="1:6" s="18" customFormat="1" x14ac:dyDescent="0.25">
      <c r="A18" s="101" t="s">
        <v>69</v>
      </c>
      <c r="B18" s="103" t="s">
        <v>77</v>
      </c>
      <c r="C18" s="19">
        <v>58</v>
      </c>
      <c r="D18" s="22">
        <v>58</v>
      </c>
      <c r="E18" s="23">
        <v>2</v>
      </c>
      <c r="F18" s="24">
        <v>0.10911712</v>
      </c>
    </row>
    <row r="19" spans="1:6" x14ac:dyDescent="0.25">
      <c r="A19" s="25" t="s">
        <v>270</v>
      </c>
      <c r="B19" s="12"/>
      <c r="C19" s="13"/>
      <c r="D19" s="13"/>
      <c r="E19" s="13"/>
      <c r="F19" s="14">
        <f>SUM(F20:F20)</f>
        <v>40614.57</v>
      </c>
    </row>
    <row r="20" spans="1:6" s="7" customFormat="1" ht="15" customHeight="1" x14ac:dyDescent="0.25">
      <c r="A20" s="99" t="s">
        <v>98</v>
      </c>
      <c r="B20" s="102" t="s">
        <v>155</v>
      </c>
      <c r="C20" s="20">
        <v>1626890</v>
      </c>
      <c r="D20" s="20">
        <v>1626890</v>
      </c>
      <c r="E20" s="20">
        <v>445305</v>
      </c>
      <c r="F20" s="6">
        <v>40614.57</v>
      </c>
    </row>
    <row r="21" spans="1:6" s="7" customFormat="1" ht="15" customHeight="1" x14ac:dyDescent="0.25">
      <c r="A21" s="25" t="s">
        <v>81</v>
      </c>
      <c r="B21" s="12"/>
      <c r="C21" s="13"/>
      <c r="D21" s="13"/>
      <c r="E21" s="13"/>
      <c r="F21" s="14">
        <f>SUM(F22:F24)</f>
        <v>17.816919160000001</v>
      </c>
    </row>
    <row r="22" spans="1:6" s="7" customFormat="1" ht="15" customHeight="1" x14ac:dyDescent="0.25">
      <c r="A22" s="101" t="s">
        <v>156</v>
      </c>
      <c r="B22" s="191" t="s">
        <v>81</v>
      </c>
      <c r="C22" s="20">
        <v>21</v>
      </c>
      <c r="D22" s="20">
        <v>21</v>
      </c>
      <c r="E22" s="20">
        <v>0</v>
      </c>
      <c r="F22" s="6">
        <v>0</v>
      </c>
    </row>
    <row r="23" spans="1:6" s="7" customFormat="1" ht="15" customHeight="1" x14ac:dyDescent="0.25">
      <c r="A23" s="101" t="s">
        <v>157</v>
      </c>
      <c r="B23" s="192"/>
      <c r="C23" s="20">
        <v>223</v>
      </c>
      <c r="D23" s="23">
        <v>223</v>
      </c>
      <c r="E23" s="23">
        <v>25</v>
      </c>
      <c r="F23" s="6">
        <v>13.358599630000001</v>
      </c>
    </row>
    <row r="24" spans="1:6" s="7" customFormat="1" ht="15" customHeight="1" x14ac:dyDescent="0.25">
      <c r="A24" s="101" t="s">
        <v>158</v>
      </c>
      <c r="B24" s="193"/>
      <c r="C24" s="20">
        <v>36</v>
      </c>
      <c r="D24" s="23">
        <v>36</v>
      </c>
      <c r="E24" s="23">
        <v>6</v>
      </c>
      <c r="F24" s="6">
        <v>4.4583195299999998</v>
      </c>
    </row>
    <row r="25" spans="1:6" s="7" customFormat="1" ht="15" customHeight="1" x14ac:dyDescent="0.25">
      <c r="A25" s="25" t="s">
        <v>159</v>
      </c>
      <c r="B25" s="12"/>
      <c r="C25" s="13"/>
      <c r="D25" s="13"/>
      <c r="E25" s="13"/>
      <c r="F25" s="14">
        <f>SUM(F26:F28)</f>
        <v>0</v>
      </c>
    </row>
    <row r="26" spans="1:6" s="7" customFormat="1" ht="15" customHeight="1" x14ac:dyDescent="0.25">
      <c r="A26" s="101" t="s">
        <v>160</v>
      </c>
      <c r="B26" s="191" t="s">
        <v>159</v>
      </c>
      <c r="C26" s="20">
        <v>49</v>
      </c>
      <c r="D26" s="20">
        <v>49</v>
      </c>
      <c r="E26" s="20">
        <v>0</v>
      </c>
      <c r="F26" s="6">
        <v>0</v>
      </c>
    </row>
    <row r="27" spans="1:6" s="7" customFormat="1" ht="15" customHeight="1" x14ac:dyDescent="0.25">
      <c r="A27" s="101" t="s">
        <v>161</v>
      </c>
      <c r="B27" s="192"/>
      <c r="C27" s="20">
        <v>69</v>
      </c>
      <c r="D27" s="23">
        <v>69</v>
      </c>
      <c r="E27" s="23">
        <v>0</v>
      </c>
      <c r="F27" s="6">
        <v>0</v>
      </c>
    </row>
    <row r="28" spans="1:6" s="7" customFormat="1" ht="15" customHeight="1" x14ac:dyDescent="0.25">
      <c r="A28" s="101" t="s">
        <v>162</v>
      </c>
      <c r="B28" s="193"/>
      <c r="C28" s="20">
        <v>136</v>
      </c>
      <c r="D28" s="23">
        <v>136</v>
      </c>
      <c r="E28" s="23">
        <v>0</v>
      </c>
      <c r="F28" s="6">
        <v>0</v>
      </c>
    </row>
    <row r="29" spans="1:6" s="7" customFormat="1" ht="15" customHeight="1" x14ac:dyDescent="0.25">
      <c r="A29" s="25" t="s">
        <v>163</v>
      </c>
      <c r="B29" s="12"/>
      <c r="C29" s="13"/>
      <c r="D29" s="13"/>
      <c r="E29" s="13"/>
      <c r="F29" s="14">
        <f>SUM(F30)</f>
        <v>0</v>
      </c>
    </row>
    <row r="30" spans="1:6" s="7" customFormat="1" ht="15" customHeight="1" x14ac:dyDescent="0.25">
      <c r="A30" s="26" t="s">
        <v>163</v>
      </c>
      <c r="B30" s="103" t="s">
        <v>250</v>
      </c>
      <c r="C30" s="20">
        <v>262</v>
      </c>
      <c r="D30" s="20">
        <v>262</v>
      </c>
      <c r="E30" s="20">
        <v>0</v>
      </c>
      <c r="F30" s="6">
        <v>0</v>
      </c>
    </row>
    <row r="31" spans="1:6" s="7" customFormat="1" ht="15" customHeight="1" x14ac:dyDescent="0.25">
      <c r="A31" s="25" t="s">
        <v>83</v>
      </c>
      <c r="B31" s="12"/>
      <c r="C31" s="13"/>
      <c r="D31" s="13"/>
      <c r="E31" s="13"/>
      <c r="F31" s="14">
        <f>SUM(F32:F33)</f>
        <v>12.10497928</v>
      </c>
    </row>
    <row r="32" spans="1:6" s="7" customFormat="1" ht="15" customHeight="1" x14ac:dyDescent="0.25">
      <c r="A32" s="101" t="s">
        <v>164</v>
      </c>
      <c r="B32" s="209" t="s">
        <v>48</v>
      </c>
      <c r="C32" s="20">
        <v>76</v>
      </c>
      <c r="D32" s="23">
        <v>76</v>
      </c>
      <c r="E32" s="23">
        <v>2</v>
      </c>
      <c r="F32" s="6">
        <v>1.25783698</v>
      </c>
    </row>
    <row r="33" spans="1:6" s="7" customFormat="1" ht="15" customHeight="1" x14ac:dyDescent="0.25">
      <c r="A33" s="101" t="s">
        <v>165</v>
      </c>
      <c r="B33" s="211"/>
      <c r="C33" s="20">
        <v>348</v>
      </c>
      <c r="D33" s="23">
        <v>348</v>
      </c>
      <c r="E33" s="23">
        <v>11</v>
      </c>
      <c r="F33" s="6">
        <v>10.8471423</v>
      </c>
    </row>
    <row r="34" spans="1:6" s="7" customFormat="1" ht="15" customHeight="1" x14ac:dyDescent="0.25">
      <c r="A34" s="25" t="s">
        <v>269</v>
      </c>
      <c r="B34" s="12"/>
      <c r="C34" s="13"/>
      <c r="D34" s="13"/>
      <c r="E34" s="13"/>
      <c r="F34" s="14">
        <f>SUM(F35:F39)</f>
        <v>148.71727872000002</v>
      </c>
    </row>
    <row r="35" spans="1:6" s="7" customFormat="1" ht="15" customHeight="1" x14ac:dyDescent="0.25">
      <c r="A35" s="101" t="s">
        <v>166</v>
      </c>
      <c r="B35" s="191" t="s">
        <v>87</v>
      </c>
      <c r="C35" s="20">
        <v>1267</v>
      </c>
      <c r="D35" s="20">
        <v>1267</v>
      </c>
      <c r="E35" s="20">
        <v>0</v>
      </c>
      <c r="F35" s="6">
        <v>0</v>
      </c>
    </row>
    <row r="36" spans="1:6" s="7" customFormat="1" ht="15" customHeight="1" x14ac:dyDescent="0.25">
      <c r="A36" s="101" t="s">
        <v>167</v>
      </c>
      <c r="B36" s="192"/>
      <c r="C36" s="20">
        <v>957</v>
      </c>
      <c r="D36" s="23">
        <v>957</v>
      </c>
      <c r="E36" s="23">
        <v>0</v>
      </c>
      <c r="F36" s="6">
        <v>0</v>
      </c>
    </row>
    <row r="37" spans="1:6" s="7" customFormat="1" ht="15" customHeight="1" x14ac:dyDescent="0.25">
      <c r="A37" s="100" t="s">
        <v>168</v>
      </c>
      <c r="B37" s="192"/>
      <c r="C37" s="20">
        <v>261</v>
      </c>
      <c r="D37" s="23">
        <v>261</v>
      </c>
      <c r="E37" s="23">
        <v>45</v>
      </c>
      <c r="F37" s="6">
        <v>43.393185080000009</v>
      </c>
    </row>
    <row r="38" spans="1:6" s="7" customFormat="1" ht="15" customHeight="1" x14ac:dyDescent="0.25">
      <c r="A38" s="100" t="s">
        <v>169</v>
      </c>
      <c r="B38" s="192"/>
      <c r="C38" s="20">
        <v>2022</v>
      </c>
      <c r="D38" s="23">
        <v>2022</v>
      </c>
      <c r="E38" s="23">
        <v>249</v>
      </c>
      <c r="F38" s="6">
        <v>92.144860080000001</v>
      </c>
    </row>
    <row r="39" spans="1:6" s="7" customFormat="1" ht="15" customHeight="1" x14ac:dyDescent="0.25">
      <c r="A39" s="100" t="s">
        <v>170</v>
      </c>
      <c r="B39" s="193"/>
      <c r="C39" s="20">
        <v>757</v>
      </c>
      <c r="D39" s="23">
        <v>757</v>
      </c>
      <c r="E39" s="23">
        <v>91</v>
      </c>
      <c r="F39" s="6">
        <v>13.17923356</v>
      </c>
    </row>
    <row r="40" spans="1:6" s="7" customFormat="1" ht="15" customHeight="1" x14ac:dyDescent="0.25">
      <c r="A40" s="25" t="s">
        <v>84</v>
      </c>
      <c r="B40" s="12"/>
      <c r="C40" s="13"/>
      <c r="D40" s="13"/>
      <c r="E40" s="13"/>
      <c r="F40" s="14">
        <f>SUM(F41:F42)</f>
        <v>1</v>
      </c>
    </row>
    <row r="41" spans="1:6" s="7" customFormat="1" ht="15" customHeight="1" x14ac:dyDescent="0.25">
      <c r="A41" s="185" t="s">
        <v>171</v>
      </c>
      <c r="B41" s="103" t="s">
        <v>250</v>
      </c>
      <c r="C41" s="20">
        <v>32</v>
      </c>
      <c r="D41" s="20">
        <v>32</v>
      </c>
      <c r="E41" s="20">
        <v>1</v>
      </c>
      <c r="F41" s="6">
        <v>1</v>
      </c>
    </row>
    <row r="42" spans="1:6" s="7" customFormat="1" ht="15" customHeight="1" x14ac:dyDescent="0.25">
      <c r="A42" s="187"/>
      <c r="B42" s="102" t="s">
        <v>51</v>
      </c>
      <c r="C42" s="20">
        <v>3</v>
      </c>
      <c r="D42" s="23">
        <v>3</v>
      </c>
      <c r="E42" s="23">
        <v>0</v>
      </c>
      <c r="F42" s="6">
        <v>0</v>
      </c>
    </row>
    <row r="43" spans="1:6" s="7" customFormat="1" ht="15" customHeight="1" x14ac:dyDescent="0.25">
      <c r="A43" s="25" t="s">
        <v>14</v>
      </c>
      <c r="B43" s="12"/>
      <c r="C43" s="13"/>
      <c r="D43" s="13"/>
      <c r="E43" s="13"/>
      <c r="F43" s="14">
        <f>SUM(F44:F44)</f>
        <v>648.20981000000006</v>
      </c>
    </row>
    <row r="44" spans="1:6" s="7" customFormat="1" ht="15" customHeight="1" x14ac:dyDescent="0.25">
      <c r="A44" s="26" t="s">
        <v>14</v>
      </c>
      <c r="B44" s="113" t="s">
        <v>172</v>
      </c>
      <c r="C44" s="20">
        <v>206251</v>
      </c>
      <c r="D44" s="20">
        <v>206251</v>
      </c>
      <c r="E44" s="20">
        <v>57676</v>
      </c>
      <c r="F44" s="6">
        <v>648.20981000000006</v>
      </c>
    </row>
    <row r="45" spans="1:6" s="7" customFormat="1" ht="15" customHeight="1" x14ac:dyDescent="0.25">
      <c r="A45" s="25" t="s">
        <v>25</v>
      </c>
      <c r="B45" s="12"/>
      <c r="C45" s="13"/>
      <c r="D45" s="13"/>
      <c r="E45" s="13"/>
      <c r="F45" s="14">
        <f>SUM(F46:F59)</f>
        <v>1235.6300000000001</v>
      </c>
    </row>
    <row r="46" spans="1:6" s="7" customFormat="1" ht="15" customHeight="1" x14ac:dyDescent="0.25">
      <c r="A46" s="101" t="s">
        <v>173</v>
      </c>
      <c r="B46" s="209" t="s">
        <v>110</v>
      </c>
      <c r="C46" s="20">
        <v>189</v>
      </c>
      <c r="D46" s="23">
        <v>189</v>
      </c>
      <c r="E46" s="23">
        <v>109</v>
      </c>
      <c r="F46" s="6">
        <v>179.81</v>
      </c>
    </row>
    <row r="47" spans="1:6" s="7" customFormat="1" ht="15" customHeight="1" x14ac:dyDescent="0.25">
      <c r="A47" s="100" t="s">
        <v>127</v>
      </c>
      <c r="B47" s="210"/>
      <c r="C47" s="20">
        <v>226.77</v>
      </c>
      <c r="D47" s="23">
        <v>226.77</v>
      </c>
      <c r="E47" s="23">
        <v>17.899999999999999</v>
      </c>
      <c r="F47" s="6">
        <v>121.87</v>
      </c>
    </row>
    <row r="48" spans="1:6" s="7" customFormat="1" ht="15" customHeight="1" x14ac:dyDescent="0.25">
      <c r="A48" s="100" t="s">
        <v>174</v>
      </c>
      <c r="B48" s="210"/>
      <c r="C48" s="20">
        <v>28</v>
      </c>
      <c r="D48" s="23">
        <v>28</v>
      </c>
      <c r="E48" s="23">
        <v>0</v>
      </c>
      <c r="F48" s="6">
        <v>0</v>
      </c>
    </row>
    <row r="49" spans="1:6" s="7" customFormat="1" ht="15" customHeight="1" x14ac:dyDescent="0.25">
      <c r="A49" s="100" t="s">
        <v>175</v>
      </c>
      <c r="B49" s="102" t="s">
        <v>51</v>
      </c>
      <c r="C49" s="20">
        <v>15</v>
      </c>
      <c r="D49" s="23">
        <v>15</v>
      </c>
      <c r="E49" s="23">
        <v>0</v>
      </c>
      <c r="F49" s="6">
        <v>0</v>
      </c>
    </row>
    <row r="50" spans="1:6" s="7" customFormat="1" ht="15" customHeight="1" x14ac:dyDescent="0.25">
      <c r="A50" s="212" t="s">
        <v>176</v>
      </c>
      <c r="B50" s="125" t="s">
        <v>110</v>
      </c>
      <c r="C50" s="20">
        <v>124.39999999999998</v>
      </c>
      <c r="D50" s="23">
        <v>124.39999999999998</v>
      </c>
      <c r="E50" s="23">
        <v>81.599999999999994</v>
      </c>
      <c r="F50" s="6">
        <v>121.94</v>
      </c>
    </row>
    <row r="51" spans="1:6" s="7" customFormat="1" ht="15" customHeight="1" x14ac:dyDescent="0.25">
      <c r="A51" s="214"/>
      <c r="B51" s="102" t="s">
        <v>51</v>
      </c>
      <c r="C51" s="20">
        <v>10</v>
      </c>
      <c r="D51" s="23">
        <v>10</v>
      </c>
      <c r="E51" s="23">
        <v>1</v>
      </c>
      <c r="F51" s="6">
        <v>150.55000000000001</v>
      </c>
    </row>
    <row r="52" spans="1:6" s="7" customFormat="1" ht="15" customHeight="1" x14ac:dyDescent="0.25">
      <c r="A52" s="100" t="s">
        <v>177</v>
      </c>
      <c r="B52" s="102" t="s">
        <v>110</v>
      </c>
      <c r="C52" s="20">
        <v>7.7</v>
      </c>
      <c r="D52" s="23">
        <v>7.7</v>
      </c>
      <c r="E52" s="23">
        <v>0</v>
      </c>
      <c r="F52" s="6">
        <v>0</v>
      </c>
    </row>
    <row r="53" spans="1:6" s="7" customFormat="1" ht="15" customHeight="1" x14ac:dyDescent="0.25">
      <c r="A53" s="100" t="s">
        <v>178</v>
      </c>
      <c r="B53" s="209" t="s">
        <v>51</v>
      </c>
      <c r="C53" s="20">
        <v>1</v>
      </c>
      <c r="D53" s="23">
        <v>1</v>
      </c>
      <c r="E53" s="23">
        <v>0</v>
      </c>
      <c r="F53" s="6">
        <v>0</v>
      </c>
    </row>
    <row r="54" spans="1:6" s="7" customFormat="1" ht="15" customHeight="1" x14ac:dyDescent="0.25">
      <c r="A54" s="101" t="s">
        <v>179</v>
      </c>
      <c r="B54" s="210"/>
      <c r="C54" s="20">
        <v>2</v>
      </c>
      <c r="D54" s="23">
        <v>2</v>
      </c>
      <c r="E54" s="23">
        <v>1</v>
      </c>
      <c r="F54" s="6">
        <v>1.22</v>
      </c>
    </row>
    <row r="55" spans="1:6" s="7" customFormat="1" ht="15" customHeight="1" x14ac:dyDescent="0.25">
      <c r="A55" s="101" t="s">
        <v>42</v>
      </c>
      <c r="B55" s="210"/>
      <c r="C55" s="20">
        <v>1</v>
      </c>
      <c r="D55" s="23">
        <v>1</v>
      </c>
      <c r="E55" s="23">
        <v>0</v>
      </c>
      <c r="F55" s="6">
        <v>0</v>
      </c>
    </row>
    <row r="56" spans="1:6" s="7" customFormat="1" ht="15" customHeight="1" x14ac:dyDescent="0.25">
      <c r="A56" s="99" t="s">
        <v>180</v>
      </c>
      <c r="B56" s="211"/>
      <c r="C56" s="20">
        <v>60</v>
      </c>
      <c r="D56" s="23">
        <v>60</v>
      </c>
      <c r="E56" s="23">
        <v>0</v>
      </c>
      <c r="F56" s="6">
        <v>0</v>
      </c>
    </row>
    <row r="57" spans="1:6" s="7" customFormat="1" ht="15" customHeight="1" x14ac:dyDescent="0.25">
      <c r="A57" s="212" t="s">
        <v>181</v>
      </c>
      <c r="B57" s="102" t="s">
        <v>110</v>
      </c>
      <c r="C57" s="20">
        <v>37.03</v>
      </c>
      <c r="D57" s="23">
        <v>37.03</v>
      </c>
      <c r="E57" s="23">
        <v>43.8</v>
      </c>
      <c r="F57" s="6">
        <v>22.17</v>
      </c>
    </row>
    <row r="58" spans="1:6" s="7" customFormat="1" ht="15" customHeight="1" x14ac:dyDescent="0.25">
      <c r="A58" s="216"/>
      <c r="B58" s="102" t="s">
        <v>51</v>
      </c>
      <c r="C58" s="20">
        <v>2</v>
      </c>
      <c r="D58" s="23">
        <v>2</v>
      </c>
      <c r="E58" s="23">
        <v>0</v>
      </c>
      <c r="F58" s="6">
        <v>0</v>
      </c>
    </row>
    <row r="59" spans="1:6" s="7" customFormat="1" ht="15" customHeight="1" x14ac:dyDescent="0.25">
      <c r="A59" s="126" t="s">
        <v>182</v>
      </c>
      <c r="B59" s="102" t="s">
        <v>110</v>
      </c>
      <c r="C59" s="20">
        <v>40</v>
      </c>
      <c r="D59" s="23">
        <v>40</v>
      </c>
      <c r="E59" s="23">
        <v>17</v>
      </c>
      <c r="F59" s="6">
        <v>638.07000000000005</v>
      </c>
    </row>
    <row r="60" spans="1:6" s="7" customFormat="1" ht="15" customHeight="1" x14ac:dyDescent="0.25">
      <c r="A60" s="25" t="s">
        <v>99</v>
      </c>
      <c r="B60" s="12"/>
      <c r="C60" s="13"/>
      <c r="D60" s="13"/>
      <c r="E60" s="13"/>
      <c r="F60" s="14">
        <f>SUM(F61:F61)</f>
        <v>64.5</v>
      </c>
    </row>
    <row r="61" spans="1:6" s="7" customFormat="1" ht="15" customHeight="1" x14ac:dyDescent="0.25">
      <c r="A61" s="26" t="s">
        <v>183</v>
      </c>
      <c r="B61" s="107" t="s">
        <v>51</v>
      </c>
      <c r="C61" s="20">
        <v>33</v>
      </c>
      <c r="D61" s="20">
        <v>33</v>
      </c>
      <c r="E61" s="20">
        <v>3</v>
      </c>
      <c r="F61" s="6">
        <v>64.5</v>
      </c>
    </row>
    <row r="62" spans="1:6" s="7" customFormat="1" ht="15" customHeight="1" x14ac:dyDescent="0.25">
      <c r="A62" s="25" t="s">
        <v>26</v>
      </c>
      <c r="B62" s="12"/>
      <c r="C62" s="13"/>
      <c r="D62" s="13"/>
      <c r="E62" s="13"/>
      <c r="F62" s="14">
        <f>SUM(F63:F64)</f>
        <v>35.010979419999998</v>
      </c>
    </row>
    <row r="63" spans="1:6" s="7" customFormat="1" ht="15" customHeight="1" x14ac:dyDescent="0.25">
      <c r="A63" s="26" t="s">
        <v>184</v>
      </c>
      <c r="B63" s="191" t="s">
        <v>110</v>
      </c>
      <c r="C63" s="20">
        <v>1368.0099999999991</v>
      </c>
      <c r="D63" s="20">
        <v>1368.0099999999991</v>
      </c>
      <c r="E63" s="20">
        <v>114.50999999999996</v>
      </c>
      <c r="F63" s="6">
        <v>16.383104420000002</v>
      </c>
    </row>
    <row r="64" spans="1:6" s="7" customFormat="1" ht="11.25" x14ac:dyDescent="0.25">
      <c r="A64" s="99" t="s">
        <v>185</v>
      </c>
      <c r="B64" s="192"/>
      <c r="C64" s="20">
        <v>4017</v>
      </c>
      <c r="D64" s="20">
        <v>4017</v>
      </c>
      <c r="E64" s="20">
        <v>41.55</v>
      </c>
      <c r="F64" s="6">
        <v>18.627875</v>
      </c>
    </row>
    <row r="65" spans="1:6" s="7" customFormat="1" ht="15" customHeight="1" x14ac:dyDescent="0.25">
      <c r="A65" s="25" t="s">
        <v>86</v>
      </c>
      <c r="B65" s="12"/>
      <c r="C65" s="13"/>
      <c r="D65" s="13"/>
      <c r="E65" s="13"/>
      <c r="F65" s="14">
        <f>SUM(F66:F79)</f>
        <v>15.103802633635656</v>
      </c>
    </row>
    <row r="66" spans="1:6" s="7" customFormat="1" ht="15" customHeight="1" x14ac:dyDescent="0.25">
      <c r="A66" s="212" t="s">
        <v>186</v>
      </c>
      <c r="B66" s="110" t="s">
        <v>76</v>
      </c>
      <c r="C66" s="20">
        <v>1356520.7999999998</v>
      </c>
      <c r="D66" s="20">
        <v>1356520.7999999998</v>
      </c>
      <c r="E66" s="20">
        <v>6126</v>
      </c>
      <c r="F66" s="6">
        <v>1.579043172203249</v>
      </c>
    </row>
    <row r="67" spans="1:6" s="7" customFormat="1" ht="15" customHeight="1" x14ac:dyDescent="0.25">
      <c r="A67" s="214"/>
      <c r="B67" s="110" t="s">
        <v>187</v>
      </c>
      <c r="C67" s="20">
        <v>3715</v>
      </c>
      <c r="D67" s="20">
        <v>3715</v>
      </c>
      <c r="E67" s="20">
        <v>0</v>
      </c>
      <c r="F67" s="6">
        <v>0</v>
      </c>
    </row>
    <row r="68" spans="1:6" s="7" customFormat="1" ht="15" customHeight="1" x14ac:dyDescent="0.25">
      <c r="A68" s="212" t="s">
        <v>188</v>
      </c>
      <c r="B68" s="110" t="s">
        <v>47</v>
      </c>
      <c r="C68" s="20">
        <v>2</v>
      </c>
      <c r="D68" s="20">
        <v>2</v>
      </c>
      <c r="E68" s="20">
        <v>0</v>
      </c>
      <c r="F68" s="6">
        <v>0</v>
      </c>
    </row>
    <row r="69" spans="1:6" s="7" customFormat="1" ht="15" customHeight="1" x14ac:dyDescent="0.25">
      <c r="A69" s="213"/>
      <c r="B69" s="110" t="s">
        <v>189</v>
      </c>
      <c r="C69" s="20">
        <v>1</v>
      </c>
      <c r="D69" s="20">
        <v>1</v>
      </c>
      <c r="E69" s="20">
        <v>0</v>
      </c>
      <c r="F69" s="6">
        <v>0</v>
      </c>
    </row>
    <row r="70" spans="1:6" s="7" customFormat="1" ht="15" customHeight="1" x14ac:dyDescent="0.25">
      <c r="A70" s="214"/>
      <c r="B70" s="110" t="s">
        <v>82</v>
      </c>
      <c r="C70" s="20">
        <v>1</v>
      </c>
      <c r="D70" s="20">
        <v>1</v>
      </c>
      <c r="E70" s="20">
        <v>0</v>
      </c>
      <c r="F70" s="6">
        <v>0</v>
      </c>
    </row>
    <row r="71" spans="1:6" s="7" customFormat="1" ht="22.5" x14ac:dyDescent="0.25">
      <c r="A71" s="111" t="s">
        <v>190</v>
      </c>
      <c r="B71" s="110" t="s">
        <v>51</v>
      </c>
      <c r="C71" s="20">
        <v>74</v>
      </c>
      <c r="D71" s="20">
        <v>74</v>
      </c>
      <c r="E71" s="20">
        <v>6</v>
      </c>
      <c r="F71" s="6">
        <v>0.76065249589649386</v>
      </c>
    </row>
    <row r="72" spans="1:6" s="7" customFormat="1" ht="15" customHeight="1" x14ac:dyDescent="0.25">
      <c r="A72" s="217" t="s">
        <v>191</v>
      </c>
      <c r="B72" s="110" t="s">
        <v>76</v>
      </c>
      <c r="C72" s="20">
        <v>5167886</v>
      </c>
      <c r="D72" s="20">
        <v>5167886</v>
      </c>
      <c r="E72" s="20">
        <v>179751</v>
      </c>
      <c r="F72" s="6">
        <v>11.001190940603736</v>
      </c>
    </row>
    <row r="73" spans="1:6" s="7" customFormat="1" ht="15" customHeight="1" x14ac:dyDescent="0.25">
      <c r="A73" s="217"/>
      <c r="B73" s="110" t="s">
        <v>51</v>
      </c>
      <c r="C73" s="20">
        <v>1</v>
      </c>
      <c r="D73" s="20">
        <v>1</v>
      </c>
      <c r="E73" s="20">
        <v>0</v>
      </c>
      <c r="F73" s="6">
        <v>0</v>
      </c>
    </row>
    <row r="74" spans="1:6" s="7" customFormat="1" ht="15" customHeight="1" x14ac:dyDescent="0.25">
      <c r="A74" s="111" t="s">
        <v>192</v>
      </c>
      <c r="B74" s="110" t="s">
        <v>76</v>
      </c>
      <c r="C74" s="20">
        <v>1182474</v>
      </c>
      <c r="D74" s="20">
        <v>1182474</v>
      </c>
      <c r="E74" s="20">
        <v>3131</v>
      </c>
      <c r="F74" s="6">
        <v>1.601443157910702</v>
      </c>
    </row>
    <row r="75" spans="1:6" s="7" customFormat="1" ht="15" customHeight="1" x14ac:dyDescent="0.25">
      <c r="A75" s="212" t="s">
        <v>193</v>
      </c>
      <c r="B75" s="110" t="s">
        <v>78</v>
      </c>
      <c r="C75" s="20">
        <v>12</v>
      </c>
      <c r="D75" s="20">
        <v>12</v>
      </c>
      <c r="E75" s="20">
        <v>2</v>
      </c>
      <c r="F75" s="116">
        <v>3.5469794785439997E-2</v>
      </c>
    </row>
    <row r="76" spans="1:6" s="7" customFormat="1" ht="18" customHeight="1" x14ac:dyDescent="0.25">
      <c r="A76" s="214"/>
      <c r="B76" s="191" t="s">
        <v>112</v>
      </c>
      <c r="C76" s="20">
        <v>148</v>
      </c>
      <c r="D76" s="20">
        <v>148</v>
      </c>
      <c r="E76" s="20">
        <v>0</v>
      </c>
      <c r="F76" s="6">
        <v>0</v>
      </c>
    </row>
    <row r="77" spans="1:6" s="7" customFormat="1" ht="44.25" customHeight="1" x14ac:dyDescent="0.25">
      <c r="A77" s="111" t="s">
        <v>194</v>
      </c>
      <c r="B77" s="193"/>
      <c r="C77" s="20">
        <v>556</v>
      </c>
      <c r="D77" s="20">
        <v>556</v>
      </c>
      <c r="E77" s="20">
        <v>83</v>
      </c>
      <c r="F77" s="6">
        <v>0.12600307223603302</v>
      </c>
    </row>
    <row r="78" spans="1:6" s="7" customFormat="1" ht="15" customHeight="1" x14ac:dyDescent="0.25">
      <c r="A78" s="111" t="s">
        <v>195</v>
      </c>
      <c r="B78" s="191" t="s">
        <v>76</v>
      </c>
      <c r="C78" s="20">
        <v>1000</v>
      </c>
      <c r="D78" s="20">
        <v>1000</v>
      </c>
      <c r="E78" s="20">
        <v>0</v>
      </c>
      <c r="F78" s="6">
        <v>0</v>
      </c>
    </row>
    <row r="79" spans="1:6" s="7" customFormat="1" ht="15" customHeight="1" x14ac:dyDescent="0.25">
      <c r="A79" s="111" t="s">
        <v>196</v>
      </c>
      <c r="B79" s="193"/>
      <c r="C79" s="20">
        <v>12048</v>
      </c>
      <c r="D79" s="20">
        <v>12048</v>
      </c>
      <c r="E79" s="20">
        <v>0</v>
      </c>
      <c r="F79" s="6">
        <v>0</v>
      </c>
    </row>
    <row r="80" spans="1:6" s="7" customFormat="1" ht="15" customHeight="1" x14ac:dyDescent="0.25">
      <c r="A80" s="25" t="s">
        <v>18</v>
      </c>
      <c r="B80" s="12"/>
      <c r="C80" s="13"/>
      <c r="D80" s="13"/>
      <c r="E80" s="13"/>
      <c r="F80" s="14">
        <f>SUM(F81:F82)</f>
        <v>178.55298538</v>
      </c>
    </row>
    <row r="81" spans="1:6" s="7" customFormat="1" ht="15" customHeight="1" x14ac:dyDescent="0.25">
      <c r="A81" s="101" t="s">
        <v>197</v>
      </c>
      <c r="B81" s="103" t="s">
        <v>197</v>
      </c>
      <c r="C81" s="20">
        <v>2981</v>
      </c>
      <c r="D81" s="20">
        <v>2981</v>
      </c>
      <c r="E81" s="20">
        <v>495</v>
      </c>
      <c r="F81" s="6">
        <v>49.99908465</v>
      </c>
    </row>
    <row r="82" spans="1:6" s="7" customFormat="1" ht="15" customHeight="1" x14ac:dyDescent="0.25">
      <c r="A82" s="101" t="s">
        <v>198</v>
      </c>
      <c r="B82" s="103" t="s">
        <v>199</v>
      </c>
      <c r="C82" s="20">
        <v>5867</v>
      </c>
      <c r="D82" s="20">
        <v>5867</v>
      </c>
      <c r="E82" s="20">
        <v>698</v>
      </c>
      <c r="F82" s="6">
        <v>128.55390072999998</v>
      </c>
    </row>
    <row r="83" spans="1:6" s="7" customFormat="1" ht="15" customHeight="1" x14ac:dyDescent="0.25">
      <c r="A83" s="25" t="s">
        <v>13</v>
      </c>
      <c r="B83" s="12"/>
      <c r="C83" s="13"/>
      <c r="D83" s="13"/>
      <c r="E83" s="13"/>
      <c r="F83" s="14">
        <f>SUM(F84:F96)</f>
        <v>76.16</v>
      </c>
    </row>
    <row r="84" spans="1:6" s="7" customFormat="1" ht="15" customHeight="1" x14ac:dyDescent="0.25">
      <c r="A84" s="101" t="s">
        <v>200</v>
      </c>
      <c r="B84" s="191" t="s">
        <v>51</v>
      </c>
      <c r="C84" s="20">
        <v>173</v>
      </c>
      <c r="D84" s="20">
        <v>173</v>
      </c>
      <c r="E84" s="20">
        <v>0</v>
      </c>
      <c r="F84" s="6">
        <v>0</v>
      </c>
    </row>
    <row r="85" spans="1:6" s="7" customFormat="1" ht="15" customHeight="1" x14ac:dyDescent="0.25">
      <c r="A85" s="101" t="s">
        <v>201</v>
      </c>
      <c r="B85" s="193"/>
      <c r="C85" s="20">
        <v>5</v>
      </c>
      <c r="D85" s="20">
        <v>5</v>
      </c>
      <c r="E85" s="20">
        <v>2</v>
      </c>
      <c r="F85" s="6">
        <v>2.2999999999999998</v>
      </c>
    </row>
    <row r="86" spans="1:6" s="7" customFormat="1" ht="15" customHeight="1" x14ac:dyDescent="0.25">
      <c r="A86" s="99" t="s">
        <v>202</v>
      </c>
      <c r="B86" s="103" t="s">
        <v>112</v>
      </c>
      <c r="C86" s="20">
        <v>2</v>
      </c>
      <c r="D86" s="20">
        <v>2</v>
      </c>
      <c r="E86" s="20">
        <v>1</v>
      </c>
      <c r="F86" s="6">
        <v>1.5</v>
      </c>
    </row>
    <row r="87" spans="1:6" s="7" customFormat="1" ht="15" customHeight="1" x14ac:dyDescent="0.25">
      <c r="A87" s="215" t="s">
        <v>203</v>
      </c>
      <c r="B87" s="103" t="s">
        <v>128</v>
      </c>
      <c r="C87" s="20">
        <v>767244000</v>
      </c>
      <c r="D87" s="20">
        <v>767244000</v>
      </c>
      <c r="E87" s="20">
        <v>3000000</v>
      </c>
      <c r="F87" s="6">
        <v>1.54</v>
      </c>
    </row>
    <row r="88" spans="1:6" s="7" customFormat="1" ht="15" customHeight="1" x14ac:dyDescent="0.25">
      <c r="A88" s="215"/>
      <c r="B88" s="103" t="s">
        <v>112</v>
      </c>
      <c r="C88" s="20">
        <v>2</v>
      </c>
      <c r="D88" s="20">
        <v>2</v>
      </c>
      <c r="E88" s="20">
        <v>1</v>
      </c>
      <c r="F88" s="6">
        <v>2.38</v>
      </c>
    </row>
    <row r="89" spans="1:6" s="7" customFormat="1" ht="15" customHeight="1" x14ac:dyDescent="0.25">
      <c r="A89" s="215"/>
      <c r="B89" s="103" t="s">
        <v>110</v>
      </c>
      <c r="C89" s="20">
        <v>1806.3799999999999</v>
      </c>
      <c r="D89" s="20">
        <v>1806.3799999999999</v>
      </c>
      <c r="E89" s="20">
        <v>284</v>
      </c>
      <c r="F89" s="6">
        <v>61.870000000000005</v>
      </c>
    </row>
    <row r="90" spans="1:6" s="7" customFormat="1" ht="15" customHeight="1" x14ac:dyDescent="0.25">
      <c r="A90" s="215"/>
      <c r="B90" s="103" t="s">
        <v>51</v>
      </c>
      <c r="C90" s="20">
        <v>64</v>
      </c>
      <c r="D90" s="20">
        <v>64</v>
      </c>
      <c r="E90" s="20">
        <v>13</v>
      </c>
      <c r="F90" s="6">
        <v>3.8</v>
      </c>
    </row>
    <row r="91" spans="1:6" s="7" customFormat="1" ht="15" customHeight="1" x14ac:dyDescent="0.25">
      <c r="A91" s="212" t="s">
        <v>204</v>
      </c>
      <c r="B91" s="103" t="s">
        <v>47</v>
      </c>
      <c r="C91" s="20">
        <v>1</v>
      </c>
      <c r="D91" s="20">
        <v>1</v>
      </c>
      <c r="E91" s="20">
        <v>0</v>
      </c>
      <c r="F91" s="6">
        <v>0</v>
      </c>
    </row>
    <row r="92" spans="1:6" s="7" customFormat="1" ht="15" customHeight="1" x14ac:dyDescent="0.25">
      <c r="A92" s="213"/>
      <c r="B92" s="103" t="s">
        <v>110</v>
      </c>
      <c r="C92" s="20">
        <v>535.70000000000005</v>
      </c>
      <c r="D92" s="20">
        <v>535.70000000000005</v>
      </c>
      <c r="E92" s="20">
        <v>0</v>
      </c>
      <c r="F92" s="6">
        <v>0</v>
      </c>
    </row>
    <row r="93" spans="1:6" s="7" customFormat="1" ht="15" customHeight="1" x14ac:dyDescent="0.25">
      <c r="A93" s="101" t="s">
        <v>205</v>
      </c>
      <c r="B93" s="103" t="s">
        <v>206</v>
      </c>
      <c r="C93" s="20">
        <v>76282</v>
      </c>
      <c r="D93" s="20">
        <v>76282</v>
      </c>
      <c r="E93" s="20">
        <v>196</v>
      </c>
      <c r="F93" s="6">
        <v>2.77</v>
      </c>
    </row>
    <row r="94" spans="1:6" s="7" customFormat="1" ht="15" customHeight="1" x14ac:dyDescent="0.25">
      <c r="A94" s="212" t="s">
        <v>207</v>
      </c>
      <c r="B94" s="103" t="s">
        <v>208</v>
      </c>
      <c r="C94" s="20">
        <v>2</v>
      </c>
      <c r="D94" s="20">
        <v>2</v>
      </c>
      <c r="E94" s="20">
        <v>0</v>
      </c>
      <c r="F94" s="6">
        <v>0</v>
      </c>
    </row>
    <row r="95" spans="1:6" s="7" customFormat="1" ht="15" customHeight="1" x14ac:dyDescent="0.25">
      <c r="A95" s="213"/>
      <c r="B95" s="103" t="s">
        <v>48</v>
      </c>
      <c r="C95" s="20">
        <v>171</v>
      </c>
      <c r="D95" s="20">
        <v>171</v>
      </c>
      <c r="E95" s="20">
        <v>0</v>
      </c>
      <c r="F95" s="6">
        <v>0</v>
      </c>
    </row>
    <row r="96" spans="1:6" s="7" customFormat="1" ht="15" customHeight="1" x14ac:dyDescent="0.25">
      <c r="A96" s="214"/>
      <c r="B96" s="103" t="s">
        <v>172</v>
      </c>
      <c r="C96" s="20">
        <v>165099</v>
      </c>
      <c r="D96" s="20">
        <v>165099</v>
      </c>
      <c r="E96" s="20">
        <v>0</v>
      </c>
      <c r="F96" s="6">
        <v>0</v>
      </c>
    </row>
    <row r="97" spans="1:6" s="7" customFormat="1" ht="15" customHeight="1" x14ac:dyDescent="0.25">
      <c r="A97" s="25" t="s">
        <v>209</v>
      </c>
      <c r="B97" s="12"/>
      <c r="C97" s="13"/>
      <c r="D97" s="13"/>
      <c r="E97" s="13"/>
      <c r="F97" s="14">
        <f>SUM(F98:F122)</f>
        <v>116.71355195776106</v>
      </c>
    </row>
    <row r="98" spans="1:6" s="7" customFormat="1" ht="15" customHeight="1" x14ac:dyDescent="0.25">
      <c r="A98" s="101" t="s">
        <v>210</v>
      </c>
      <c r="B98" s="127" t="s">
        <v>76</v>
      </c>
      <c r="C98" s="20">
        <v>16073259</v>
      </c>
      <c r="D98" s="20">
        <v>16073259</v>
      </c>
      <c r="E98" s="20">
        <v>679489</v>
      </c>
      <c r="F98" s="6">
        <v>11.939166559643525</v>
      </c>
    </row>
    <row r="99" spans="1:6" s="7" customFormat="1" ht="15" customHeight="1" x14ac:dyDescent="0.25">
      <c r="A99" s="101" t="s">
        <v>211</v>
      </c>
      <c r="B99" s="102" t="s">
        <v>212</v>
      </c>
      <c r="C99" s="20">
        <v>159</v>
      </c>
      <c r="D99" s="23">
        <v>159</v>
      </c>
      <c r="E99" s="23">
        <v>18</v>
      </c>
      <c r="F99" s="6">
        <v>6.5684833330530001E-3</v>
      </c>
    </row>
    <row r="100" spans="1:6" s="7" customFormat="1" ht="15" customHeight="1" x14ac:dyDescent="0.25">
      <c r="A100" s="101" t="s">
        <v>213</v>
      </c>
      <c r="B100" s="102" t="s">
        <v>76</v>
      </c>
      <c r="C100" s="20">
        <v>3657</v>
      </c>
      <c r="D100" s="23">
        <v>3657</v>
      </c>
      <c r="E100" s="23">
        <v>513</v>
      </c>
      <c r="F100" s="6">
        <v>1.1502391301590001E-3</v>
      </c>
    </row>
    <row r="101" spans="1:6" s="7" customFormat="1" ht="15" customHeight="1" x14ac:dyDescent="0.25">
      <c r="A101" s="101" t="s">
        <v>74</v>
      </c>
      <c r="B101" s="102" t="s">
        <v>51</v>
      </c>
      <c r="C101" s="20">
        <v>26</v>
      </c>
      <c r="D101" s="23">
        <v>26</v>
      </c>
      <c r="E101" s="23">
        <v>6</v>
      </c>
      <c r="F101" s="6">
        <v>9.1018077960397115</v>
      </c>
    </row>
    <row r="102" spans="1:6" s="7" customFormat="1" ht="15" customHeight="1" x14ac:dyDescent="0.25">
      <c r="A102" s="101" t="s">
        <v>201</v>
      </c>
      <c r="B102" s="102" t="s">
        <v>76</v>
      </c>
      <c r="C102" s="20">
        <v>34904</v>
      </c>
      <c r="D102" s="23">
        <v>34904</v>
      </c>
      <c r="E102" s="23">
        <v>7943</v>
      </c>
      <c r="F102" s="6">
        <v>0.26390515250739499</v>
      </c>
    </row>
    <row r="103" spans="1:6" s="7" customFormat="1" ht="15" customHeight="1" x14ac:dyDescent="0.25">
      <c r="A103" s="101" t="s">
        <v>214</v>
      </c>
      <c r="B103" s="102" t="s">
        <v>51</v>
      </c>
      <c r="C103" s="20">
        <v>1915</v>
      </c>
      <c r="D103" s="23">
        <v>1915</v>
      </c>
      <c r="E103" s="23">
        <v>0</v>
      </c>
      <c r="F103" s="6">
        <v>0</v>
      </c>
    </row>
    <row r="104" spans="1:6" s="7" customFormat="1" ht="15" customHeight="1" x14ac:dyDescent="0.25">
      <c r="A104" s="101" t="s">
        <v>215</v>
      </c>
      <c r="B104" s="102" t="s">
        <v>76</v>
      </c>
      <c r="C104" s="20">
        <v>12337495</v>
      </c>
      <c r="D104" s="23">
        <v>12337495</v>
      </c>
      <c r="E104" s="23">
        <v>778286</v>
      </c>
      <c r="F104" s="6">
        <v>57.669577225335068</v>
      </c>
    </row>
    <row r="105" spans="1:6" s="7" customFormat="1" ht="15" customHeight="1" x14ac:dyDescent="0.25">
      <c r="A105" s="101" t="s">
        <v>31</v>
      </c>
      <c r="B105" s="124" t="s">
        <v>51</v>
      </c>
      <c r="C105" s="20">
        <v>315</v>
      </c>
      <c r="D105" s="23">
        <v>315</v>
      </c>
      <c r="E105" s="23">
        <v>36</v>
      </c>
      <c r="F105" s="6">
        <v>4.33567733844703</v>
      </c>
    </row>
    <row r="106" spans="1:6" s="7" customFormat="1" ht="33.75" x14ac:dyDescent="0.25">
      <c r="A106" s="101" t="s">
        <v>216</v>
      </c>
      <c r="B106" s="209" t="s">
        <v>76</v>
      </c>
      <c r="C106" s="20">
        <v>204060</v>
      </c>
      <c r="D106" s="23">
        <v>204060</v>
      </c>
      <c r="E106" s="23">
        <v>17308</v>
      </c>
      <c r="F106" s="6">
        <v>0.21865182186000001</v>
      </c>
    </row>
    <row r="107" spans="1:6" s="7" customFormat="1" ht="15" customHeight="1" x14ac:dyDescent="0.25">
      <c r="A107" s="212" t="s">
        <v>217</v>
      </c>
      <c r="B107" s="211"/>
      <c r="C107" s="20">
        <v>395</v>
      </c>
      <c r="D107" s="23">
        <v>395</v>
      </c>
      <c r="E107" s="23">
        <v>0</v>
      </c>
      <c r="F107" s="6">
        <v>0</v>
      </c>
    </row>
    <row r="108" spans="1:6" s="7" customFormat="1" ht="15" customHeight="1" x14ac:dyDescent="0.25">
      <c r="A108" s="214"/>
      <c r="B108" s="102" t="s">
        <v>218</v>
      </c>
      <c r="C108" s="20">
        <v>24758</v>
      </c>
      <c r="D108" s="23">
        <v>24758</v>
      </c>
      <c r="E108" s="23">
        <v>0</v>
      </c>
      <c r="F108" s="6">
        <v>0</v>
      </c>
    </row>
    <row r="109" spans="1:6" s="7" customFormat="1" ht="15" customHeight="1" x14ac:dyDescent="0.25">
      <c r="A109" s="101" t="s">
        <v>219</v>
      </c>
      <c r="B109" s="209" t="s">
        <v>76</v>
      </c>
      <c r="C109" s="20">
        <v>1431293</v>
      </c>
      <c r="D109" s="23">
        <v>1431293</v>
      </c>
      <c r="E109" s="23">
        <v>30189</v>
      </c>
      <c r="F109" s="6">
        <v>0.67506856323854203</v>
      </c>
    </row>
    <row r="110" spans="1:6" s="7" customFormat="1" ht="22.5" x14ac:dyDescent="0.25">
      <c r="A110" s="101" t="s">
        <v>220</v>
      </c>
      <c r="B110" s="210"/>
      <c r="C110" s="20">
        <v>8983</v>
      </c>
      <c r="D110" s="23">
        <v>8983</v>
      </c>
      <c r="E110" s="23">
        <v>3027</v>
      </c>
      <c r="F110" s="6">
        <v>0.90188447448972098</v>
      </c>
    </row>
    <row r="111" spans="1:6" s="7" customFormat="1" ht="15" customHeight="1" x14ac:dyDescent="0.25">
      <c r="A111" s="101" t="s">
        <v>221</v>
      </c>
      <c r="B111" s="211"/>
      <c r="C111" s="20">
        <v>68486</v>
      </c>
      <c r="D111" s="23">
        <v>68486</v>
      </c>
      <c r="E111" s="23">
        <v>15754</v>
      </c>
      <c r="F111" s="6">
        <v>1.953566292191812</v>
      </c>
    </row>
    <row r="112" spans="1:6" s="7" customFormat="1" ht="15" customHeight="1" x14ac:dyDescent="0.25">
      <c r="A112" s="101" t="s">
        <v>222</v>
      </c>
      <c r="B112" s="102" t="s">
        <v>223</v>
      </c>
      <c r="C112" s="20">
        <v>44</v>
      </c>
      <c r="D112" s="23">
        <v>44</v>
      </c>
      <c r="E112" s="23">
        <v>0</v>
      </c>
      <c r="F112" s="6">
        <v>0</v>
      </c>
    </row>
    <row r="113" spans="1:6" s="7" customFormat="1" ht="15" customHeight="1" x14ac:dyDescent="0.25">
      <c r="A113" s="101" t="s">
        <v>224</v>
      </c>
      <c r="B113" s="102" t="s">
        <v>225</v>
      </c>
      <c r="C113" s="20">
        <v>18</v>
      </c>
      <c r="D113" s="23">
        <v>18</v>
      </c>
      <c r="E113" s="23">
        <v>4</v>
      </c>
      <c r="F113" s="6">
        <v>0</v>
      </c>
    </row>
    <row r="114" spans="1:6" s="7" customFormat="1" ht="15" customHeight="1" x14ac:dyDescent="0.25">
      <c r="A114" s="101" t="s">
        <v>226</v>
      </c>
      <c r="B114" s="102" t="s">
        <v>51</v>
      </c>
      <c r="C114" s="20">
        <v>3</v>
      </c>
      <c r="D114" s="23">
        <v>3</v>
      </c>
      <c r="E114" s="23">
        <v>0</v>
      </c>
      <c r="F114" s="6">
        <v>0</v>
      </c>
    </row>
    <row r="115" spans="1:6" s="7" customFormat="1" ht="15" customHeight="1" x14ac:dyDescent="0.25">
      <c r="A115" s="101" t="s">
        <v>227</v>
      </c>
      <c r="B115" s="209" t="s">
        <v>76</v>
      </c>
      <c r="C115" s="20">
        <v>16435</v>
      </c>
      <c r="D115" s="23">
        <v>16435</v>
      </c>
      <c r="E115" s="23">
        <v>12305</v>
      </c>
      <c r="F115" s="6">
        <v>0.10494423250227</v>
      </c>
    </row>
    <row r="116" spans="1:6" s="7" customFormat="1" ht="15" customHeight="1" x14ac:dyDescent="0.25">
      <c r="A116" s="101" t="s">
        <v>228</v>
      </c>
      <c r="B116" s="211"/>
      <c r="C116" s="20">
        <v>1109</v>
      </c>
      <c r="D116" s="23">
        <v>1109</v>
      </c>
      <c r="E116" s="23">
        <v>501</v>
      </c>
      <c r="F116" s="6">
        <v>7.4896514295577005E-2</v>
      </c>
    </row>
    <row r="117" spans="1:6" s="7" customFormat="1" ht="15" customHeight="1" x14ac:dyDescent="0.25">
      <c r="A117" s="101" t="s">
        <v>229</v>
      </c>
      <c r="B117" s="102" t="s">
        <v>223</v>
      </c>
      <c r="C117" s="20">
        <v>11234</v>
      </c>
      <c r="D117" s="23">
        <v>11234</v>
      </c>
      <c r="E117" s="23">
        <v>2190</v>
      </c>
      <c r="F117" s="6">
        <v>0.53330085653467507</v>
      </c>
    </row>
    <row r="118" spans="1:6" s="7" customFormat="1" ht="22.5" customHeight="1" x14ac:dyDescent="0.25">
      <c r="A118" s="185" t="s">
        <v>230</v>
      </c>
      <c r="B118" s="102" t="s">
        <v>223</v>
      </c>
      <c r="C118" s="20">
        <v>14120</v>
      </c>
      <c r="D118" s="23">
        <v>14120</v>
      </c>
      <c r="E118" s="23">
        <v>1083</v>
      </c>
      <c r="F118" s="6">
        <v>0.35915580956558102</v>
      </c>
    </row>
    <row r="119" spans="1:6" s="7" customFormat="1" ht="22.5" customHeight="1" x14ac:dyDescent="0.25">
      <c r="A119" s="187"/>
      <c r="B119" s="209" t="s">
        <v>76</v>
      </c>
      <c r="C119" s="20">
        <v>3605</v>
      </c>
      <c r="D119" s="23">
        <v>3605</v>
      </c>
      <c r="E119" s="23">
        <v>0</v>
      </c>
      <c r="F119" s="6">
        <v>0</v>
      </c>
    </row>
    <row r="120" spans="1:6" s="7" customFormat="1" ht="15" customHeight="1" x14ac:dyDescent="0.25">
      <c r="A120" s="101" t="s">
        <v>196</v>
      </c>
      <c r="B120" s="211"/>
      <c r="C120" s="20">
        <v>705681</v>
      </c>
      <c r="D120" s="23">
        <v>705681</v>
      </c>
      <c r="E120" s="23">
        <v>46297</v>
      </c>
      <c r="F120" s="6">
        <v>28.348038756966513</v>
      </c>
    </row>
    <row r="121" spans="1:6" s="7" customFormat="1" ht="15" customHeight="1" x14ac:dyDescent="0.25">
      <c r="A121" s="185" t="s">
        <v>231</v>
      </c>
      <c r="B121" s="102" t="s">
        <v>223</v>
      </c>
      <c r="C121" s="20">
        <v>37693</v>
      </c>
      <c r="D121" s="23">
        <v>37693</v>
      </c>
      <c r="E121" s="23">
        <v>6923</v>
      </c>
      <c r="F121" s="6">
        <v>0.22619184168041195</v>
      </c>
    </row>
    <row r="122" spans="1:6" s="7" customFormat="1" ht="15" customHeight="1" x14ac:dyDescent="0.25">
      <c r="A122" s="187"/>
      <c r="B122" s="102" t="s">
        <v>76</v>
      </c>
      <c r="C122" s="20">
        <v>3805</v>
      </c>
      <c r="D122" s="23">
        <v>3805</v>
      </c>
      <c r="E122" s="23">
        <v>0</v>
      </c>
      <c r="F122" s="6">
        <v>0</v>
      </c>
    </row>
    <row r="123" spans="1:6" s="7" customFormat="1" ht="15" customHeight="1" x14ac:dyDescent="0.25">
      <c r="A123" s="25" t="s">
        <v>232</v>
      </c>
      <c r="B123" s="12"/>
      <c r="C123" s="13"/>
      <c r="D123" s="13"/>
      <c r="E123" s="13"/>
      <c r="F123" s="14">
        <f>SUM(F124)</f>
        <v>0</v>
      </c>
    </row>
    <row r="124" spans="1:6" s="7" customFormat="1" ht="15" customHeight="1" x14ac:dyDescent="0.25">
      <c r="A124" s="26" t="s">
        <v>232</v>
      </c>
      <c r="B124" s="104" t="s">
        <v>112</v>
      </c>
      <c r="C124" s="20">
        <v>0</v>
      </c>
      <c r="D124" s="20">
        <v>1</v>
      </c>
      <c r="E124" s="20">
        <v>0</v>
      </c>
      <c r="F124" s="6">
        <v>0</v>
      </c>
    </row>
    <row r="125" spans="1:6" s="7" customFormat="1" ht="15" customHeight="1" x14ac:dyDescent="0.25">
      <c r="A125" s="25" t="s">
        <v>16</v>
      </c>
      <c r="B125" s="12"/>
      <c r="C125" s="13"/>
      <c r="D125" s="13"/>
      <c r="E125" s="13"/>
      <c r="F125" s="14">
        <f>SUM(F126:F130)</f>
        <v>153.58551265000068</v>
      </c>
    </row>
    <row r="126" spans="1:6" s="7" customFormat="1" ht="15" customHeight="1" x14ac:dyDescent="0.25">
      <c r="A126" s="101" t="s">
        <v>233</v>
      </c>
      <c r="B126" s="191" t="s">
        <v>234</v>
      </c>
      <c r="C126" s="20">
        <v>4422</v>
      </c>
      <c r="D126" s="20">
        <v>4422</v>
      </c>
      <c r="E126" s="20">
        <v>1738</v>
      </c>
      <c r="F126" s="6">
        <v>34.35246275999998</v>
      </c>
    </row>
    <row r="127" spans="1:6" s="7" customFormat="1" ht="15" customHeight="1" x14ac:dyDescent="0.25">
      <c r="A127" s="101" t="s">
        <v>235</v>
      </c>
      <c r="B127" s="192"/>
      <c r="C127" s="20">
        <v>4731</v>
      </c>
      <c r="D127" s="23">
        <v>4731</v>
      </c>
      <c r="E127" s="23">
        <v>988</v>
      </c>
      <c r="F127" s="6">
        <v>85.71860000000072</v>
      </c>
    </row>
    <row r="128" spans="1:6" s="7" customFormat="1" ht="15" customHeight="1" x14ac:dyDescent="0.25">
      <c r="A128" s="100" t="s">
        <v>236</v>
      </c>
      <c r="B128" s="192"/>
      <c r="C128" s="20">
        <v>1025</v>
      </c>
      <c r="D128" s="23">
        <v>1025</v>
      </c>
      <c r="E128" s="23">
        <v>191</v>
      </c>
      <c r="F128" s="6">
        <v>29.393999889999971</v>
      </c>
    </row>
    <row r="129" spans="1:6" s="7" customFormat="1" ht="15" customHeight="1" x14ac:dyDescent="0.25">
      <c r="A129" s="100" t="s">
        <v>237</v>
      </c>
      <c r="B129" s="192"/>
      <c r="C129" s="20">
        <v>207</v>
      </c>
      <c r="D129" s="23">
        <v>207</v>
      </c>
      <c r="E129" s="23">
        <v>15</v>
      </c>
      <c r="F129" s="6">
        <v>2.4971499999999995</v>
      </c>
    </row>
    <row r="130" spans="1:6" s="7" customFormat="1" ht="15" customHeight="1" x14ac:dyDescent="0.25">
      <c r="A130" s="100" t="s">
        <v>238</v>
      </c>
      <c r="B130" s="193"/>
      <c r="C130" s="20">
        <v>205</v>
      </c>
      <c r="D130" s="23">
        <v>205</v>
      </c>
      <c r="E130" s="23">
        <v>10</v>
      </c>
      <c r="F130" s="6">
        <v>1.6232999999999997</v>
      </c>
    </row>
    <row r="131" spans="1:6" s="7" customFormat="1" ht="15" customHeight="1" x14ac:dyDescent="0.25">
      <c r="A131" s="25" t="s">
        <v>17</v>
      </c>
      <c r="B131" s="12"/>
      <c r="C131" s="13"/>
      <c r="D131" s="13"/>
      <c r="E131" s="13"/>
      <c r="F131" s="14">
        <f>SUM(F132:F135)</f>
        <v>17.82</v>
      </c>
    </row>
    <row r="132" spans="1:6" s="7" customFormat="1" ht="15" customHeight="1" x14ac:dyDescent="0.25">
      <c r="A132" s="26" t="s">
        <v>239</v>
      </c>
      <c r="B132" s="104" t="s">
        <v>240</v>
      </c>
      <c r="C132" s="20">
        <v>44</v>
      </c>
      <c r="D132" s="20">
        <v>44</v>
      </c>
      <c r="E132" s="20">
        <v>1</v>
      </c>
      <c r="F132" s="6">
        <v>0</v>
      </c>
    </row>
    <row r="133" spans="1:6" s="7" customFormat="1" ht="15" customHeight="1" x14ac:dyDescent="0.25">
      <c r="A133" s="101" t="s">
        <v>241</v>
      </c>
      <c r="B133" s="209" t="s">
        <v>240</v>
      </c>
      <c r="C133" s="20">
        <v>228</v>
      </c>
      <c r="D133" s="23">
        <v>228</v>
      </c>
      <c r="E133" s="23">
        <v>20</v>
      </c>
      <c r="F133" s="6">
        <v>6.2200000000000006</v>
      </c>
    </row>
    <row r="134" spans="1:6" s="7" customFormat="1" ht="15" customHeight="1" x14ac:dyDescent="0.25">
      <c r="A134" s="100" t="s">
        <v>242</v>
      </c>
      <c r="B134" s="210"/>
      <c r="C134" s="20">
        <v>89</v>
      </c>
      <c r="D134" s="23">
        <v>89</v>
      </c>
      <c r="E134" s="23">
        <v>13</v>
      </c>
      <c r="F134" s="6">
        <v>6.69</v>
      </c>
    </row>
    <row r="135" spans="1:6" s="7" customFormat="1" ht="15" customHeight="1" x14ac:dyDescent="0.25">
      <c r="A135" s="100" t="s">
        <v>243</v>
      </c>
      <c r="B135" s="211"/>
      <c r="C135" s="20">
        <v>64</v>
      </c>
      <c r="D135" s="23">
        <v>64</v>
      </c>
      <c r="E135" s="23">
        <v>4</v>
      </c>
      <c r="F135" s="6">
        <v>4.91</v>
      </c>
    </row>
    <row r="136" spans="1:6" ht="15" customHeight="1" x14ac:dyDescent="0.25">
      <c r="A136" s="27" t="s">
        <v>45</v>
      </c>
      <c r="B136" s="27"/>
      <c r="C136" s="28"/>
      <c r="D136" s="28"/>
      <c r="E136" s="28"/>
      <c r="F136" s="29">
        <f>SUM(F8,F10,F19,F21,F25,F31,F34,F40,F43,F45,F60,F62,F65,F80,F83,F97,F123,F125,F131)</f>
        <v>91150.221473725789</v>
      </c>
    </row>
    <row r="137" spans="1:6" x14ac:dyDescent="0.25">
      <c r="A137" s="205" t="s">
        <v>20</v>
      </c>
      <c r="B137" s="205"/>
      <c r="C137" s="205"/>
      <c r="D137" s="205"/>
      <c r="E137" s="205"/>
      <c r="F137" s="205"/>
    </row>
    <row r="138" spans="1:6" ht="15" customHeight="1" x14ac:dyDescent="0.25">
      <c r="A138" s="184" t="s">
        <v>253</v>
      </c>
      <c r="B138" s="184"/>
      <c r="C138" s="184"/>
      <c r="D138" s="184"/>
      <c r="E138" s="184"/>
      <c r="F138" s="184"/>
    </row>
    <row r="139" spans="1:6" ht="15" customHeight="1" x14ac:dyDescent="0.25">
      <c r="A139" s="184" t="s">
        <v>268</v>
      </c>
      <c r="B139" s="184"/>
      <c r="C139" s="184"/>
      <c r="D139" s="184"/>
      <c r="E139" s="184"/>
      <c r="F139" s="184"/>
    </row>
    <row r="140" spans="1:6" ht="22.5" customHeight="1" x14ac:dyDescent="0.25">
      <c r="A140" s="204" t="s">
        <v>267</v>
      </c>
      <c r="B140" s="204"/>
      <c r="C140" s="204"/>
      <c r="D140" s="204"/>
      <c r="E140" s="204"/>
      <c r="F140" s="204"/>
    </row>
  </sheetData>
  <mergeCells count="43">
    <mergeCell ref="A140:F140"/>
    <mergeCell ref="E6:E7"/>
    <mergeCell ref="F6:F7"/>
    <mergeCell ref="A1:F1"/>
    <mergeCell ref="A2:F2"/>
    <mergeCell ref="A3:F3"/>
    <mergeCell ref="A4:F4"/>
    <mergeCell ref="A6:A7"/>
    <mergeCell ref="B6:B7"/>
    <mergeCell ref="C6:D6"/>
    <mergeCell ref="B26:B28"/>
    <mergeCell ref="B35:B39"/>
    <mergeCell ref="B46:B48"/>
    <mergeCell ref="B15:B16"/>
    <mergeCell ref="A41:A42"/>
    <mergeCell ref="B22:B24"/>
    <mergeCell ref="B32:B33"/>
    <mergeCell ref="A50:A51"/>
    <mergeCell ref="B133:B135"/>
    <mergeCell ref="B84:B85"/>
    <mergeCell ref="B126:B130"/>
    <mergeCell ref="B63:B64"/>
    <mergeCell ref="B78:B79"/>
    <mergeCell ref="B76:B77"/>
    <mergeCell ref="A118:A119"/>
    <mergeCell ref="A87:A90"/>
    <mergeCell ref="A57:A58"/>
    <mergeCell ref="A66:A67"/>
    <mergeCell ref="A72:A73"/>
    <mergeCell ref="A68:A70"/>
    <mergeCell ref="A75:A76"/>
    <mergeCell ref="A94:A96"/>
    <mergeCell ref="A139:F139"/>
    <mergeCell ref="B53:B56"/>
    <mergeCell ref="B115:B116"/>
    <mergeCell ref="B119:B120"/>
    <mergeCell ref="A91:A92"/>
    <mergeCell ref="A137:F137"/>
    <mergeCell ref="A138:F138"/>
    <mergeCell ref="A121:A122"/>
    <mergeCell ref="A107:A108"/>
    <mergeCell ref="B109:B111"/>
    <mergeCell ref="B106:B107"/>
  </mergeCells>
  <pageMargins left="0.25" right="0.25" top="0.75" bottom="0.75" header="0.3" footer="0.3"/>
  <pageSetup paperSize="9" scale="87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showGridLines="0" workbookViewId="0">
      <selection activeCell="J8" sqref="J8"/>
    </sheetView>
  </sheetViews>
  <sheetFormatPr defaultRowHeight="15" x14ac:dyDescent="0.25"/>
  <cols>
    <col min="1" max="1" width="10.85546875" customWidth="1"/>
    <col min="2" max="2" width="12" customWidth="1"/>
    <col min="3" max="3" width="12.85546875" customWidth="1"/>
    <col min="5" max="5" width="13.85546875" customWidth="1"/>
  </cols>
  <sheetData>
    <row r="1" spans="1:7" ht="16.5" thickBot="1" x14ac:dyDescent="0.3">
      <c r="A1" s="218" t="s">
        <v>303</v>
      </c>
      <c r="B1" s="218"/>
      <c r="C1" s="218"/>
      <c r="D1" s="218"/>
      <c r="E1" s="218"/>
      <c r="F1" s="218"/>
      <c r="G1" s="218"/>
    </row>
    <row r="2" spans="1:7" s="159" customFormat="1" ht="95.25" thickBot="1" x14ac:dyDescent="0.3">
      <c r="A2" s="160" t="s">
        <v>300</v>
      </c>
      <c r="B2" s="160" t="s">
        <v>301</v>
      </c>
      <c r="C2" s="160" t="s">
        <v>304</v>
      </c>
      <c r="D2" s="160" t="s">
        <v>299</v>
      </c>
      <c r="E2" s="160" t="s">
        <v>302</v>
      </c>
      <c r="F2" s="160" t="s">
        <v>299</v>
      </c>
      <c r="G2" s="160" t="s">
        <v>23</v>
      </c>
    </row>
    <row r="3" spans="1:7" ht="15.75" x14ac:dyDescent="0.25">
      <c r="A3" s="161">
        <v>2007</v>
      </c>
      <c r="B3" s="167">
        <v>16</v>
      </c>
      <c r="C3" s="161">
        <v>4.9000000000000004</v>
      </c>
      <c r="D3" s="167">
        <v>30.6</v>
      </c>
      <c r="E3" s="167">
        <v>11.1</v>
      </c>
      <c r="F3" s="167">
        <v>69.400000000000006</v>
      </c>
      <c r="G3" s="161">
        <f>D3+F3</f>
        <v>100</v>
      </c>
    </row>
    <row r="4" spans="1:7" ht="15.75" x14ac:dyDescent="0.25">
      <c r="A4" s="162">
        <v>2008</v>
      </c>
      <c r="B4" s="168">
        <v>17</v>
      </c>
      <c r="C4" s="162">
        <v>3.9</v>
      </c>
      <c r="D4" s="168">
        <v>23</v>
      </c>
      <c r="E4" s="168">
        <v>13.1</v>
      </c>
      <c r="F4" s="168">
        <v>77</v>
      </c>
      <c r="G4" s="163">
        <f t="shared" ref="G4:G11" si="0">D4+F4</f>
        <v>100</v>
      </c>
    </row>
    <row r="5" spans="1:7" ht="15.75" x14ac:dyDescent="0.25">
      <c r="A5" s="162">
        <v>2009</v>
      </c>
      <c r="B5" s="168">
        <v>27.1</v>
      </c>
      <c r="C5" s="162">
        <v>9.6</v>
      </c>
      <c r="D5" s="168">
        <v>35.5</v>
      </c>
      <c r="E5" s="168">
        <v>17.5</v>
      </c>
      <c r="F5" s="168">
        <v>64.5</v>
      </c>
      <c r="G5" s="163">
        <f t="shared" si="0"/>
        <v>100</v>
      </c>
    </row>
    <row r="6" spans="1:7" ht="15.75" x14ac:dyDescent="0.25">
      <c r="A6" s="162">
        <v>2010</v>
      </c>
      <c r="B6" s="168">
        <v>29.7</v>
      </c>
      <c r="C6" s="162">
        <v>10.5</v>
      </c>
      <c r="D6" s="168">
        <v>35</v>
      </c>
      <c r="E6" s="168">
        <v>19.2</v>
      </c>
      <c r="F6" s="168">
        <v>65</v>
      </c>
      <c r="G6" s="163">
        <f t="shared" si="0"/>
        <v>100</v>
      </c>
    </row>
    <row r="7" spans="1:7" ht="15.75" x14ac:dyDescent="0.25">
      <c r="A7" s="162">
        <v>2011</v>
      </c>
      <c r="B7" s="168">
        <v>35.4</v>
      </c>
      <c r="C7" s="162">
        <v>9.6</v>
      </c>
      <c r="D7" s="168">
        <v>27.1</v>
      </c>
      <c r="E7" s="168">
        <v>25.8</v>
      </c>
      <c r="F7" s="168">
        <v>72.900000000000006</v>
      </c>
      <c r="G7" s="163">
        <f t="shared" si="0"/>
        <v>100</v>
      </c>
    </row>
    <row r="8" spans="1:7" ht="15.75" x14ac:dyDescent="0.25">
      <c r="A8" s="162">
        <v>2012</v>
      </c>
      <c r="B8" s="168">
        <v>53.9</v>
      </c>
      <c r="C8" s="162">
        <v>18.2</v>
      </c>
      <c r="D8" s="168">
        <v>33.799999999999997</v>
      </c>
      <c r="E8" s="168">
        <v>35.700000000000003</v>
      </c>
      <c r="F8" s="168">
        <v>66.2</v>
      </c>
      <c r="G8" s="163">
        <f t="shared" si="0"/>
        <v>100</v>
      </c>
    </row>
    <row r="9" spans="1:7" ht="15.75" x14ac:dyDescent="0.25">
      <c r="A9" s="162">
        <v>2013</v>
      </c>
      <c r="B9" s="168">
        <v>63.1</v>
      </c>
      <c r="C9" s="162">
        <v>21.9</v>
      </c>
      <c r="D9" s="168">
        <v>34.700000000000003</v>
      </c>
      <c r="E9" s="168">
        <v>41.2</v>
      </c>
      <c r="F9" s="168">
        <v>65.3</v>
      </c>
      <c r="G9" s="163">
        <f t="shared" si="0"/>
        <v>100</v>
      </c>
    </row>
    <row r="10" spans="1:7" ht="15.75" x14ac:dyDescent="0.25">
      <c r="A10" s="162">
        <v>2014</v>
      </c>
      <c r="B10" s="168">
        <v>53.6</v>
      </c>
      <c r="C10" s="162">
        <v>28.1</v>
      </c>
      <c r="D10" s="168">
        <v>52.4</v>
      </c>
      <c r="E10" s="168">
        <v>25.5</v>
      </c>
      <c r="F10" s="168">
        <v>47.6</v>
      </c>
      <c r="G10" s="163">
        <f t="shared" si="0"/>
        <v>100</v>
      </c>
    </row>
    <row r="11" spans="1:7" ht="16.5" thickBot="1" x14ac:dyDescent="0.3">
      <c r="A11" s="164">
        <v>2015</v>
      </c>
      <c r="B11" s="169">
        <v>42.1</v>
      </c>
      <c r="C11" s="164">
        <v>27.1</v>
      </c>
      <c r="D11" s="169">
        <v>64.400000000000006</v>
      </c>
      <c r="E11" s="169">
        <v>15</v>
      </c>
      <c r="F11" s="169">
        <v>35.6</v>
      </c>
      <c r="G11" s="164">
        <f t="shared" si="0"/>
        <v>100</v>
      </c>
    </row>
    <row r="12" spans="1:7" ht="15.75" x14ac:dyDescent="0.25">
      <c r="A12" s="166" t="s">
        <v>297</v>
      </c>
      <c r="B12" s="165"/>
      <c r="C12" s="165"/>
      <c r="D12" s="165"/>
      <c r="E12" s="165"/>
      <c r="F12" s="165"/>
      <c r="G12" s="165"/>
    </row>
  </sheetData>
  <mergeCells count="1">
    <mergeCell ref="A1:G1"/>
  </mergeCells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showGridLines="0" tabSelected="1" workbookViewId="0">
      <selection activeCell="Q9" sqref="Q9"/>
    </sheetView>
  </sheetViews>
  <sheetFormatPr defaultRowHeight="15" x14ac:dyDescent="0.25"/>
  <cols>
    <col min="1" max="12" width="10.7109375" customWidth="1"/>
  </cols>
  <sheetData>
    <row r="1" spans="1:12" ht="15.75" customHeight="1" thickBot="1" x14ac:dyDescent="0.3">
      <c r="A1" s="222" t="s">
        <v>305</v>
      </c>
      <c r="B1" s="222"/>
      <c r="C1" s="222"/>
      <c r="D1" s="222"/>
      <c r="E1" s="222"/>
      <c r="F1" s="222"/>
      <c r="G1" s="222"/>
      <c r="H1" s="222"/>
      <c r="I1" s="222"/>
      <c r="J1" s="222"/>
      <c r="K1" s="222"/>
      <c r="L1" s="222"/>
    </row>
    <row r="2" spans="1:12" ht="15.75" customHeight="1" thickBot="1" x14ac:dyDescent="0.3">
      <c r="A2" s="219" t="s">
        <v>273</v>
      </c>
      <c r="B2" s="222" t="s">
        <v>274</v>
      </c>
      <c r="C2" s="222"/>
      <c r="D2" s="222"/>
      <c r="E2" s="222"/>
      <c r="F2" s="222"/>
      <c r="G2" s="222"/>
      <c r="H2" s="222"/>
      <c r="I2" s="222"/>
      <c r="J2" s="222"/>
      <c r="K2" s="158" t="s">
        <v>298</v>
      </c>
      <c r="L2" s="170"/>
    </row>
    <row r="3" spans="1:12" ht="15.75" thickBot="1" x14ac:dyDescent="0.3">
      <c r="A3" s="220"/>
      <c r="B3" s="133">
        <v>2007</v>
      </c>
      <c r="C3" s="133">
        <v>2008</v>
      </c>
      <c r="D3" s="133">
        <v>2009</v>
      </c>
      <c r="E3" s="133">
        <v>2010</v>
      </c>
      <c r="F3" s="133">
        <v>2011</v>
      </c>
      <c r="G3" s="134">
        <v>2012</v>
      </c>
      <c r="H3" s="134">
        <v>2013</v>
      </c>
      <c r="I3" s="135">
        <v>2014</v>
      </c>
      <c r="J3" s="135">
        <v>2015</v>
      </c>
      <c r="K3" s="144" t="s">
        <v>23</v>
      </c>
      <c r="L3" s="144" t="s">
        <v>296</v>
      </c>
    </row>
    <row r="4" spans="1:12" ht="19.5" x14ac:dyDescent="0.25">
      <c r="A4" s="136" t="s">
        <v>275</v>
      </c>
      <c r="B4" s="137">
        <v>1142.18</v>
      </c>
      <c r="C4" s="137">
        <v>3551.49</v>
      </c>
      <c r="D4" s="137">
        <v>6051.8</v>
      </c>
      <c r="E4" s="137">
        <v>4590.1899999999996</v>
      </c>
      <c r="F4" s="137">
        <v>10255.42</v>
      </c>
      <c r="G4" s="138">
        <v>13654.99</v>
      </c>
      <c r="H4" s="138">
        <v>16609.2</v>
      </c>
      <c r="I4" s="139">
        <v>20528.79</v>
      </c>
      <c r="J4" s="139">
        <v>23399.360000000001</v>
      </c>
      <c r="K4" s="139">
        <v>99783.42</v>
      </c>
      <c r="L4" s="143">
        <v>35.36</v>
      </c>
    </row>
    <row r="5" spans="1:12" ht="19.5" x14ac:dyDescent="0.25">
      <c r="A5" s="150" t="s">
        <v>276</v>
      </c>
      <c r="B5" s="151">
        <v>4704.2</v>
      </c>
      <c r="C5" s="151">
        <v>5789.9</v>
      </c>
      <c r="D5" s="151">
        <v>9025.5300000000007</v>
      </c>
      <c r="E5" s="151">
        <v>13567.97</v>
      </c>
      <c r="F5" s="151">
        <v>12125.4</v>
      </c>
      <c r="G5" s="152">
        <v>10622.83</v>
      </c>
      <c r="H5" s="152">
        <v>12152.2</v>
      </c>
      <c r="I5" s="153">
        <v>14256.48</v>
      </c>
      <c r="J5" s="153">
        <v>9721.4699999999993</v>
      </c>
      <c r="K5" s="153">
        <v>91965.98</v>
      </c>
      <c r="L5" s="154">
        <v>32.590000000000003</v>
      </c>
    </row>
    <row r="6" spans="1:12" ht="29.25" x14ac:dyDescent="0.25">
      <c r="A6" s="150" t="s">
        <v>277</v>
      </c>
      <c r="B6" s="155">
        <v>654.99</v>
      </c>
      <c r="C6" s="151">
        <v>1316.05</v>
      </c>
      <c r="D6" s="151">
        <v>2322.5300000000002</v>
      </c>
      <c r="E6" s="151">
        <v>3157.7</v>
      </c>
      <c r="F6" s="151">
        <v>1816.12</v>
      </c>
      <c r="G6" s="152">
        <v>2575.13</v>
      </c>
      <c r="H6" s="152">
        <v>3882.8</v>
      </c>
      <c r="I6" s="153">
        <v>4277.51</v>
      </c>
      <c r="J6" s="153">
        <v>3332.03</v>
      </c>
      <c r="K6" s="153">
        <v>23334.86</v>
      </c>
      <c r="L6" s="154">
        <v>8.27</v>
      </c>
    </row>
    <row r="7" spans="1:12" x14ac:dyDescent="0.25">
      <c r="A7" s="150" t="s">
        <v>278</v>
      </c>
      <c r="B7" s="155">
        <v>565.11</v>
      </c>
      <c r="C7" s="155">
        <v>78</v>
      </c>
      <c r="D7" s="155">
        <v>0</v>
      </c>
      <c r="E7" s="155">
        <v>0</v>
      </c>
      <c r="F7" s="155">
        <v>0</v>
      </c>
      <c r="G7" s="152">
        <v>3742.95</v>
      </c>
      <c r="H7" s="152">
        <v>4780.2</v>
      </c>
      <c r="I7" s="153">
        <v>5300.57</v>
      </c>
      <c r="J7" s="153">
        <v>4454.3100000000004</v>
      </c>
      <c r="K7" s="153">
        <v>18921.14</v>
      </c>
      <c r="L7" s="154">
        <v>6.7</v>
      </c>
    </row>
    <row r="8" spans="1:12" ht="19.5" x14ac:dyDescent="0.25">
      <c r="A8" s="150" t="s">
        <v>279</v>
      </c>
      <c r="B8" s="155">
        <v>0</v>
      </c>
      <c r="C8" s="155">
        <v>0</v>
      </c>
      <c r="D8" s="155">
        <v>0</v>
      </c>
      <c r="E8" s="155">
        <v>0</v>
      </c>
      <c r="F8" s="155">
        <v>427.39</v>
      </c>
      <c r="G8" s="152">
        <v>4311.72</v>
      </c>
      <c r="H8" s="152">
        <v>2423.17</v>
      </c>
      <c r="I8" s="153">
        <v>2521.2800000000002</v>
      </c>
      <c r="J8" s="153">
        <v>1749.55</v>
      </c>
      <c r="K8" s="153">
        <v>11433.11</v>
      </c>
      <c r="L8" s="154">
        <v>4.05</v>
      </c>
    </row>
    <row r="9" spans="1:12" ht="19.5" x14ac:dyDescent="0.25">
      <c r="A9" s="150" t="s">
        <v>280</v>
      </c>
      <c r="B9" s="155">
        <v>307.13</v>
      </c>
      <c r="C9" s="155">
        <v>244.72</v>
      </c>
      <c r="D9" s="155">
        <v>673.16</v>
      </c>
      <c r="E9" s="155">
        <v>843.38</v>
      </c>
      <c r="F9" s="155">
        <v>944.81</v>
      </c>
      <c r="G9" s="156">
        <v>939.62</v>
      </c>
      <c r="H9" s="152">
        <v>2412.4699999999998</v>
      </c>
      <c r="I9" s="153">
        <v>2575.69</v>
      </c>
      <c r="J9" s="153">
        <v>2337.98</v>
      </c>
      <c r="K9" s="153">
        <v>11278.96</v>
      </c>
      <c r="L9" s="154">
        <v>4</v>
      </c>
    </row>
    <row r="10" spans="1:12" x14ac:dyDescent="0.25">
      <c r="A10" s="150" t="s">
        <v>281</v>
      </c>
      <c r="B10" s="155">
        <v>139.96</v>
      </c>
      <c r="C10" s="155">
        <v>899.58</v>
      </c>
      <c r="D10" s="155">
        <v>670.01</v>
      </c>
      <c r="E10" s="151">
        <v>1164.8900000000001</v>
      </c>
      <c r="F10" s="155">
        <v>951.06</v>
      </c>
      <c r="G10" s="152">
        <v>1158.81</v>
      </c>
      <c r="H10" s="152">
        <v>1541.42</v>
      </c>
      <c r="I10" s="153">
        <v>1883.97</v>
      </c>
      <c r="J10" s="153">
        <v>1259.3699999999999</v>
      </c>
      <c r="K10" s="153">
        <v>9669.07</v>
      </c>
      <c r="L10" s="154">
        <v>3.43</v>
      </c>
    </row>
    <row r="11" spans="1:12" ht="29.25" x14ac:dyDescent="0.25">
      <c r="A11" s="150" t="s">
        <v>282</v>
      </c>
      <c r="B11" s="155">
        <v>0</v>
      </c>
      <c r="C11" s="155">
        <v>0</v>
      </c>
      <c r="D11" s="155">
        <v>0</v>
      </c>
      <c r="E11" s="155">
        <v>0</v>
      </c>
      <c r="F11" s="155">
        <v>18.47</v>
      </c>
      <c r="G11" s="156">
        <v>192.97</v>
      </c>
      <c r="H11" s="152">
        <v>1318.13</v>
      </c>
      <c r="I11" s="153">
        <v>3398.76</v>
      </c>
      <c r="J11" s="157">
        <v>0</v>
      </c>
      <c r="K11" s="153">
        <v>4928.33</v>
      </c>
      <c r="L11" s="154">
        <v>1.75</v>
      </c>
    </row>
    <row r="12" spans="1:12" ht="19.5" x14ac:dyDescent="0.25">
      <c r="A12" s="150" t="s">
        <v>283</v>
      </c>
      <c r="B12" s="155">
        <v>0</v>
      </c>
      <c r="C12" s="155">
        <v>0</v>
      </c>
      <c r="D12" s="155">
        <v>0</v>
      </c>
      <c r="E12" s="155">
        <v>0</v>
      </c>
      <c r="F12" s="155">
        <v>0</v>
      </c>
      <c r="G12" s="155">
        <v>0</v>
      </c>
      <c r="H12" s="156">
        <v>15.52</v>
      </c>
      <c r="I12" s="157">
        <v>882.14</v>
      </c>
      <c r="J12" s="153">
        <v>1139.17</v>
      </c>
      <c r="K12" s="153">
        <v>2036.83</v>
      </c>
      <c r="L12" s="154">
        <v>0.72</v>
      </c>
    </row>
    <row r="13" spans="1:12" ht="48.75" x14ac:dyDescent="0.25">
      <c r="A13" s="150" t="s">
        <v>284</v>
      </c>
      <c r="B13" s="155">
        <v>0</v>
      </c>
      <c r="C13" s="155">
        <v>0</v>
      </c>
      <c r="D13" s="155">
        <v>0</v>
      </c>
      <c r="E13" s="155">
        <v>0</v>
      </c>
      <c r="F13" s="155">
        <v>0</v>
      </c>
      <c r="G13" s="156">
        <v>612.79999999999995</v>
      </c>
      <c r="H13" s="156">
        <v>365.75</v>
      </c>
      <c r="I13" s="157">
        <v>714.5</v>
      </c>
      <c r="J13" s="157">
        <v>209.29</v>
      </c>
      <c r="K13" s="153">
        <v>1902.34</v>
      </c>
      <c r="L13" s="154">
        <v>0.67</v>
      </c>
    </row>
    <row r="14" spans="1:12" ht="19.5" x14ac:dyDescent="0.25">
      <c r="A14" s="150" t="s">
        <v>285</v>
      </c>
      <c r="B14" s="155">
        <v>0</v>
      </c>
      <c r="C14" s="155">
        <v>0</v>
      </c>
      <c r="D14" s="155">
        <v>0</v>
      </c>
      <c r="E14" s="155">
        <v>1.48</v>
      </c>
      <c r="F14" s="155">
        <v>0.21</v>
      </c>
      <c r="G14" s="156">
        <v>0.92</v>
      </c>
      <c r="H14" s="152">
        <v>1233.7</v>
      </c>
      <c r="I14" s="157">
        <v>459.43</v>
      </c>
      <c r="J14" s="157">
        <v>17.73</v>
      </c>
      <c r="K14" s="153">
        <v>1713.47</v>
      </c>
      <c r="L14" s="154">
        <v>0.61</v>
      </c>
    </row>
    <row r="15" spans="1:12" ht="19.5" x14ac:dyDescent="0.25">
      <c r="A15" s="150" t="s">
        <v>286</v>
      </c>
      <c r="B15" s="155">
        <v>48.42</v>
      </c>
      <c r="C15" s="155">
        <v>60.7</v>
      </c>
      <c r="D15" s="155">
        <v>167.87</v>
      </c>
      <c r="E15" s="155">
        <v>230.83</v>
      </c>
      <c r="F15" s="155">
        <v>183.92</v>
      </c>
      <c r="G15" s="156">
        <v>167.23</v>
      </c>
      <c r="H15" s="156">
        <v>263.85000000000002</v>
      </c>
      <c r="I15" s="157">
        <v>290.14999999999998</v>
      </c>
      <c r="J15" s="157">
        <v>75.040000000000006</v>
      </c>
      <c r="K15" s="153">
        <v>1488.01</v>
      </c>
      <c r="L15" s="154">
        <v>0.53</v>
      </c>
    </row>
    <row r="16" spans="1:12" ht="19.5" x14ac:dyDescent="0.25">
      <c r="A16" s="150" t="s">
        <v>287</v>
      </c>
      <c r="B16" s="155">
        <v>0</v>
      </c>
      <c r="C16" s="155">
        <v>0</v>
      </c>
      <c r="D16" s="155">
        <v>0</v>
      </c>
      <c r="E16" s="155">
        <v>0</v>
      </c>
      <c r="F16" s="155">
        <v>200</v>
      </c>
      <c r="G16" s="156">
        <v>550</v>
      </c>
      <c r="H16" s="156">
        <v>160</v>
      </c>
      <c r="I16" s="157">
        <v>0</v>
      </c>
      <c r="J16" s="157">
        <v>0</v>
      </c>
      <c r="K16" s="157">
        <v>910</v>
      </c>
      <c r="L16" s="154">
        <v>0.32</v>
      </c>
    </row>
    <row r="17" spans="1:12" x14ac:dyDescent="0.25">
      <c r="A17" s="150" t="s">
        <v>288</v>
      </c>
      <c r="B17" s="155">
        <v>0</v>
      </c>
      <c r="C17" s="155">
        <v>0</v>
      </c>
      <c r="D17" s="155">
        <v>0</v>
      </c>
      <c r="E17" s="155">
        <v>0</v>
      </c>
      <c r="F17" s="155">
        <v>0</v>
      </c>
      <c r="G17" s="156">
        <v>119.61</v>
      </c>
      <c r="H17" s="156">
        <v>236.19</v>
      </c>
      <c r="I17" s="157">
        <v>267.3</v>
      </c>
      <c r="J17" s="157">
        <v>137.72999999999999</v>
      </c>
      <c r="K17" s="157">
        <v>760.83</v>
      </c>
      <c r="L17" s="154">
        <v>0.27</v>
      </c>
    </row>
    <row r="18" spans="1:12" ht="48.75" x14ac:dyDescent="0.25">
      <c r="A18" s="150" t="s">
        <v>289</v>
      </c>
      <c r="B18" s="155">
        <v>0</v>
      </c>
      <c r="C18" s="155">
        <v>0</v>
      </c>
      <c r="D18" s="155">
        <v>0</v>
      </c>
      <c r="E18" s="155">
        <v>0</v>
      </c>
      <c r="F18" s="155">
        <v>0</v>
      </c>
      <c r="G18" s="155">
        <v>0</v>
      </c>
      <c r="H18" s="156">
        <v>37.74</v>
      </c>
      <c r="I18" s="157">
        <v>449.16</v>
      </c>
      <c r="J18" s="157">
        <v>120.5</v>
      </c>
      <c r="K18" s="157">
        <v>607.4</v>
      </c>
      <c r="L18" s="154">
        <v>0.22</v>
      </c>
    </row>
    <row r="19" spans="1:12" ht="19.5" x14ac:dyDescent="0.25">
      <c r="A19" s="150" t="s">
        <v>290</v>
      </c>
      <c r="B19" s="155">
        <v>0</v>
      </c>
      <c r="C19" s="155">
        <v>0</v>
      </c>
      <c r="D19" s="155">
        <v>0</v>
      </c>
      <c r="E19" s="155">
        <v>0</v>
      </c>
      <c r="F19" s="155">
        <v>0</v>
      </c>
      <c r="G19" s="156">
        <v>251.2</v>
      </c>
      <c r="H19" s="156">
        <v>156.96</v>
      </c>
      <c r="I19" s="157">
        <v>60.66</v>
      </c>
      <c r="J19" s="157">
        <v>19.350000000000001</v>
      </c>
      <c r="K19" s="157">
        <v>488.17</v>
      </c>
      <c r="L19" s="154">
        <v>0.17</v>
      </c>
    </row>
    <row r="20" spans="1:12" ht="19.5" x14ac:dyDescent="0.25">
      <c r="A20" s="150" t="s">
        <v>291</v>
      </c>
      <c r="B20" s="155">
        <v>50</v>
      </c>
      <c r="C20" s="155">
        <v>0</v>
      </c>
      <c r="D20" s="155">
        <v>0</v>
      </c>
      <c r="E20" s="155">
        <v>0</v>
      </c>
      <c r="F20" s="155">
        <v>0</v>
      </c>
      <c r="G20" s="156">
        <v>0</v>
      </c>
      <c r="H20" s="156">
        <v>7.71</v>
      </c>
      <c r="I20" s="157">
        <v>93.68</v>
      </c>
      <c r="J20" s="157">
        <v>291.17</v>
      </c>
      <c r="K20" s="157">
        <v>442.56</v>
      </c>
      <c r="L20" s="154">
        <v>0.16</v>
      </c>
    </row>
    <row r="21" spans="1:12" ht="29.25" x14ac:dyDescent="0.25">
      <c r="A21" s="150" t="s">
        <v>292</v>
      </c>
      <c r="B21" s="155">
        <v>0</v>
      </c>
      <c r="C21" s="155">
        <v>0</v>
      </c>
      <c r="D21" s="155">
        <v>0</v>
      </c>
      <c r="E21" s="155">
        <v>0</v>
      </c>
      <c r="F21" s="155">
        <v>0</v>
      </c>
      <c r="G21" s="155">
        <v>0</v>
      </c>
      <c r="H21" s="156">
        <v>17.48</v>
      </c>
      <c r="I21" s="157">
        <v>27.53</v>
      </c>
      <c r="J21" s="157">
        <v>389.92</v>
      </c>
      <c r="K21" s="157">
        <v>434.93</v>
      </c>
      <c r="L21" s="154">
        <v>0.15</v>
      </c>
    </row>
    <row r="22" spans="1:12" ht="29.25" x14ac:dyDescent="0.25">
      <c r="A22" s="150" t="s">
        <v>293</v>
      </c>
      <c r="B22" s="155">
        <v>4.47</v>
      </c>
      <c r="C22" s="155">
        <v>5.81</v>
      </c>
      <c r="D22" s="155">
        <v>0</v>
      </c>
      <c r="E22" s="155">
        <v>0</v>
      </c>
      <c r="F22" s="155">
        <v>0</v>
      </c>
      <c r="G22" s="156">
        <v>20.56</v>
      </c>
      <c r="H22" s="156">
        <v>20.93</v>
      </c>
      <c r="I22" s="157">
        <v>0</v>
      </c>
      <c r="J22" s="157">
        <v>0</v>
      </c>
      <c r="K22" s="157">
        <v>51.77</v>
      </c>
      <c r="L22" s="154">
        <v>0.02</v>
      </c>
    </row>
    <row r="23" spans="1:12" ht="19.5" x14ac:dyDescent="0.25">
      <c r="A23" s="150" t="s">
        <v>294</v>
      </c>
      <c r="B23" s="155">
        <v>40.1</v>
      </c>
      <c r="C23" s="155">
        <v>0</v>
      </c>
      <c r="D23" s="155">
        <v>0</v>
      </c>
      <c r="E23" s="155">
        <v>0</v>
      </c>
      <c r="F23" s="155">
        <v>0</v>
      </c>
      <c r="G23" s="156">
        <v>0</v>
      </c>
      <c r="H23" s="156">
        <v>0</v>
      </c>
      <c r="I23" s="157">
        <v>0</v>
      </c>
      <c r="J23" s="157">
        <v>0</v>
      </c>
      <c r="K23" s="157">
        <v>40.1</v>
      </c>
      <c r="L23" s="154">
        <v>0.01</v>
      </c>
    </row>
    <row r="24" spans="1:12" ht="20.25" thickBot="1" x14ac:dyDescent="0.3">
      <c r="A24" s="136" t="s">
        <v>295</v>
      </c>
      <c r="B24" s="141">
        <v>0</v>
      </c>
      <c r="C24" s="141">
        <v>0</v>
      </c>
      <c r="D24" s="141">
        <v>0</v>
      </c>
      <c r="E24" s="141">
        <v>0</v>
      </c>
      <c r="F24" s="141">
        <v>0</v>
      </c>
      <c r="G24" s="141">
        <v>0</v>
      </c>
      <c r="H24" s="140">
        <v>22.27</v>
      </c>
      <c r="I24" s="142">
        <v>0</v>
      </c>
      <c r="J24" s="142">
        <v>0</v>
      </c>
      <c r="K24" s="142">
        <v>22.27</v>
      </c>
      <c r="L24" s="143">
        <v>0.01</v>
      </c>
    </row>
    <row r="25" spans="1:12" ht="15.75" thickBot="1" x14ac:dyDescent="0.3">
      <c r="A25" s="145" t="s">
        <v>23</v>
      </c>
      <c r="B25" s="146">
        <v>7656.56</v>
      </c>
      <c r="C25" s="146">
        <v>11946.25</v>
      </c>
      <c r="D25" s="146">
        <v>18910.900000000001</v>
      </c>
      <c r="E25" s="146">
        <v>23556.44</v>
      </c>
      <c r="F25" s="146">
        <v>26922.799999999999</v>
      </c>
      <c r="G25" s="147">
        <v>38921.33</v>
      </c>
      <c r="H25" s="147">
        <v>47657.69</v>
      </c>
      <c r="I25" s="148">
        <v>57987.6</v>
      </c>
      <c r="J25" s="148">
        <v>48653.96</v>
      </c>
      <c r="K25" s="148">
        <v>282213.53000000003</v>
      </c>
      <c r="L25" s="149">
        <v>100</v>
      </c>
    </row>
    <row r="26" spans="1:12" x14ac:dyDescent="0.25">
      <c r="A26" s="221" t="s">
        <v>297</v>
      </c>
      <c r="B26" s="221"/>
      <c r="C26" s="221"/>
    </row>
  </sheetData>
  <mergeCells count="4">
    <mergeCell ref="A2:A3"/>
    <mergeCell ref="A26:C26"/>
    <mergeCell ref="B2:J2"/>
    <mergeCell ref="A1:L1"/>
  </mergeCells>
  <pageMargins left="0.511811024" right="0.511811024" top="0.78740157499999996" bottom="0.78740157499999996" header="0.31496062000000002" footer="0.31496062000000002"/>
  <pageSetup paperSize="9" orientation="portrait" horizontalDpi="4294967294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7</vt:i4>
      </vt:variant>
      <vt:variant>
        <vt:lpstr>Intervalos nomeados</vt:lpstr>
      </vt:variant>
      <vt:variant>
        <vt:i4>5</vt:i4>
      </vt:variant>
    </vt:vector>
  </HeadingPairs>
  <TitlesOfParts>
    <vt:vector size="12" baseType="lpstr">
      <vt:lpstr>QUADRO 1 - PREVISÃO CONCLUSÃO</vt:lpstr>
      <vt:lpstr>QUADRO 2 - AÇÕES CONCLUIDAS</vt:lpstr>
      <vt:lpstr>QUADRO 3 - LOGÍSTICA</vt:lpstr>
      <vt:lpstr>QUADRO 4 - ENERGIA</vt:lpstr>
      <vt:lpstr>QUADRO 5 - SOCIAL E URBANO</vt:lpstr>
      <vt:lpstr>Exec Orç Anual do PAC</vt:lpstr>
      <vt:lpstr>Exec Orç PAC por Órgão Superior</vt:lpstr>
      <vt:lpstr>'QUADRO 1 - PREVISÃO CONCLUSÃO'!Area_de_impressao</vt:lpstr>
      <vt:lpstr>'QUADRO 2 - AÇÕES CONCLUIDAS'!Area_de_impressao</vt:lpstr>
      <vt:lpstr>'QUADRO 3 - LOGÍSTICA'!Area_de_impressao</vt:lpstr>
      <vt:lpstr>'QUADRO 4 - ENERGIA'!Area_de_impressao</vt:lpstr>
      <vt:lpstr>'QUADRO 5 - SOCIAL E URBANO'!Area_de_impressao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osmar.parra</dc:creator>
  <cp:lastModifiedBy>andreiarbo</cp:lastModifiedBy>
  <cp:lastPrinted>2015-04-06T19:03:15Z</cp:lastPrinted>
  <dcterms:created xsi:type="dcterms:W3CDTF">2013-03-01T13:59:58Z</dcterms:created>
  <dcterms:modified xsi:type="dcterms:W3CDTF">2016-10-17T19:32:03Z</dcterms:modified>
</cp:coreProperties>
</file>